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2"/>
  </bookViews>
  <sheets>
    <sheet name="Приложение 1" sheetId="1" r:id="rId1"/>
    <sheet name="Приложение 2" sheetId="2" r:id="rId2"/>
    <sheet name="Приложение 3" sheetId="3" r:id="rId3"/>
  </sheets>
  <calcPr calcId="144525"/>
</workbook>
</file>

<file path=xl/calcChain.xml><?xml version="1.0" encoding="utf-8"?>
<calcChain xmlns="http://schemas.openxmlformats.org/spreadsheetml/2006/main">
  <c r="G88" i="3" l="1"/>
  <c r="G107" i="3" s="1"/>
  <c r="G97" i="3"/>
  <c r="G79" i="3"/>
  <c r="G70" i="3"/>
  <c r="K66" i="2"/>
  <c r="I69" i="2"/>
  <c r="I10" i="2" s="1"/>
  <c r="I7" i="2" s="1"/>
  <c r="J69" i="2"/>
  <c r="J10" i="2" s="1"/>
  <c r="J7" i="2" s="1"/>
  <c r="K69" i="2"/>
  <c r="K10" i="2" s="1"/>
  <c r="I9" i="2"/>
  <c r="J9" i="2"/>
  <c r="K9" i="2"/>
  <c r="H8" i="2"/>
  <c r="H68" i="2"/>
  <c r="H92" i="2"/>
  <c r="I8" i="2"/>
  <c r="J8" i="2"/>
  <c r="K8" i="2"/>
  <c r="H69" i="2"/>
  <c r="H9" i="2"/>
  <c r="H7" i="2" s="1"/>
  <c r="I82" i="2"/>
  <c r="J82" i="2"/>
  <c r="K82" i="2"/>
  <c r="H82" i="2"/>
  <c r="H93" i="2"/>
  <c r="H67" i="2"/>
  <c r="K11" i="2"/>
  <c r="I98" i="2"/>
  <c r="J98" i="2"/>
  <c r="K98" i="2"/>
  <c r="K90" i="2" s="1"/>
  <c r="H98" i="2"/>
  <c r="J94" i="2"/>
  <c r="K94" i="2"/>
  <c r="J90" i="2"/>
  <c r="K74" i="2"/>
  <c r="J74" i="2"/>
  <c r="I74" i="2"/>
  <c r="H74" i="2"/>
  <c r="O22" i="1"/>
  <c r="N22" i="1"/>
  <c r="G59" i="3"/>
  <c r="I48" i="2"/>
  <c r="I47" i="2" s="1"/>
  <c r="I44" i="2" s="1"/>
  <c r="J48" i="2"/>
  <c r="J47" i="2" s="1"/>
  <c r="J44" i="2" s="1"/>
  <c r="K48" i="2"/>
  <c r="K47" i="2" s="1"/>
  <c r="K44" i="2" s="1"/>
  <c r="H48" i="2"/>
  <c r="H47" i="2" s="1"/>
  <c r="H44" i="2" s="1"/>
  <c r="K34" i="2"/>
  <c r="K39" i="2"/>
  <c r="H12" i="2"/>
  <c r="K24" i="2"/>
  <c r="J24" i="2"/>
  <c r="I24" i="2"/>
  <c r="H24" i="2"/>
  <c r="K29" i="2"/>
  <c r="J20" i="2"/>
  <c r="J15" i="2" s="1"/>
  <c r="K20" i="2"/>
  <c r="K15" i="2" s="1"/>
  <c r="M27" i="1"/>
  <c r="M21" i="1" s="1"/>
  <c r="N27" i="1"/>
  <c r="O27" i="1"/>
  <c r="L27" i="1"/>
  <c r="O21" i="1"/>
  <c r="O7" i="1" s="1"/>
  <c r="L21" i="1"/>
  <c r="M16" i="1"/>
  <c r="N16" i="1"/>
  <c r="O16" i="1"/>
  <c r="L16" i="1"/>
  <c r="O9" i="1"/>
  <c r="G48" i="3"/>
  <c r="G37" i="3"/>
  <c r="G25" i="3"/>
  <c r="G16" i="3"/>
  <c r="G26" i="3" s="1"/>
  <c r="K7" i="2" l="1"/>
  <c r="K12" i="2"/>
  <c r="J12" i="2"/>
  <c r="N21" i="1"/>
  <c r="N8" i="1" s="1"/>
  <c r="O8" i="1"/>
  <c r="K27" i="1"/>
  <c r="J27" i="1"/>
  <c r="I27" i="1"/>
  <c r="I21" i="1" s="1"/>
  <c r="H27" i="1"/>
  <c r="H21" i="1" s="1"/>
  <c r="K21" i="1"/>
  <c r="J21" i="1"/>
  <c r="J16" i="1"/>
  <c r="N14" i="1"/>
  <c r="M14" i="1"/>
  <c r="M7" i="1" s="1"/>
  <c r="L14" i="1"/>
  <c r="K14" i="1"/>
  <c r="N9" i="1"/>
  <c r="M9" i="1"/>
  <c r="L9" i="1"/>
  <c r="L7" i="1" s="1"/>
  <c r="K9" i="1"/>
  <c r="J9" i="1"/>
  <c r="J8" i="1" s="1"/>
  <c r="I9" i="1"/>
  <c r="I8" i="1" s="1"/>
  <c r="H9" i="1"/>
  <c r="N7" i="1" l="1"/>
  <c r="M8" i="1"/>
  <c r="K8" i="1"/>
  <c r="H8" i="1"/>
  <c r="L8" i="1"/>
  <c r="D8" i="2" l="1"/>
  <c r="E8" i="2"/>
  <c r="F8" i="2"/>
  <c r="G8" i="2"/>
  <c r="F9" i="2"/>
  <c r="G9" i="2"/>
  <c r="G10" i="2"/>
  <c r="H10" i="2"/>
  <c r="D11" i="2"/>
  <c r="E11" i="2"/>
  <c r="F11" i="2"/>
  <c r="G11" i="2"/>
  <c r="H11" i="2"/>
  <c r="I11" i="2"/>
  <c r="J11" i="2"/>
  <c r="G12" i="2"/>
  <c r="D16" i="2"/>
  <c r="E16" i="2"/>
  <c r="F16" i="2"/>
  <c r="G16" i="2"/>
  <c r="D20" i="2"/>
  <c r="D15" i="2" s="1"/>
  <c r="E20" i="2"/>
  <c r="E15" i="2" s="1"/>
  <c r="F20" i="2"/>
  <c r="F15" i="2" s="1"/>
  <c r="G20" i="2"/>
  <c r="I20" i="2"/>
  <c r="D24" i="2"/>
  <c r="F24" i="2"/>
  <c r="G24" i="2"/>
  <c r="D29" i="2"/>
  <c r="F29" i="2"/>
  <c r="G29" i="2"/>
  <c r="H29" i="2"/>
  <c r="I29" i="2"/>
  <c r="J29" i="2"/>
  <c r="D34" i="2"/>
  <c r="E34" i="2"/>
  <c r="F34" i="2"/>
  <c r="G34" i="2"/>
  <c r="H34" i="2"/>
  <c r="I34" i="2"/>
  <c r="J34" i="2"/>
  <c r="D39" i="2"/>
  <c r="E39" i="2"/>
  <c r="F39" i="2"/>
  <c r="G39" i="2"/>
  <c r="H39" i="2"/>
  <c r="I39" i="2"/>
  <c r="J39" i="2"/>
  <c r="F47" i="2"/>
  <c r="F56" i="2"/>
  <c r="F60" i="2"/>
  <c r="F62" i="2"/>
  <c r="F66" i="2"/>
  <c r="G66" i="2"/>
  <c r="H66" i="2"/>
  <c r="I66" i="2"/>
  <c r="J66" i="2"/>
  <c r="D68" i="2"/>
  <c r="D9" i="2" s="1"/>
  <c r="E68" i="2"/>
  <c r="E9" i="2" s="1"/>
  <c r="D70" i="2"/>
  <c r="E70" i="2"/>
  <c r="F70" i="2"/>
  <c r="G70" i="2"/>
  <c r="H70" i="2"/>
  <c r="F74" i="2"/>
  <c r="G74" i="2"/>
  <c r="D78" i="2"/>
  <c r="E78" i="2"/>
  <c r="F78" i="2"/>
  <c r="G78" i="2"/>
  <c r="D82" i="2"/>
  <c r="E82" i="2"/>
  <c r="F82" i="2"/>
  <c r="G82" i="2"/>
  <c r="D86" i="2"/>
  <c r="E86" i="2"/>
  <c r="F86" i="2"/>
  <c r="G86" i="2"/>
  <c r="G90" i="2"/>
  <c r="D94" i="2"/>
  <c r="E94" i="2"/>
  <c r="F94" i="2"/>
  <c r="G94" i="2"/>
  <c r="H94" i="2"/>
  <c r="H90" i="2" s="1"/>
  <c r="I94" i="2"/>
  <c r="I90" i="2" s="1"/>
  <c r="D98" i="2"/>
  <c r="D93" i="2" s="1"/>
  <c r="E98" i="2"/>
  <c r="E93" i="2" s="1"/>
  <c r="F98" i="2"/>
  <c r="F93" i="2" s="1"/>
  <c r="F90" i="2" s="1"/>
  <c r="G98" i="2"/>
  <c r="I15" i="2" l="1"/>
  <c r="I12" i="2"/>
  <c r="F10" i="2"/>
  <c r="F7" i="2" s="1"/>
  <c r="E12" i="2"/>
  <c r="E69" i="2"/>
  <c r="E10" i="2" s="1"/>
  <c r="E7" i="2" s="1"/>
  <c r="E90" i="2"/>
  <c r="E66" i="2" s="1"/>
  <c r="D69" i="2"/>
  <c r="D10" i="2" s="1"/>
  <c r="D90" i="2"/>
  <c r="D66" i="2" l="1"/>
  <c r="D7" i="2"/>
  <c r="G7" i="2" l="1"/>
</calcChain>
</file>

<file path=xl/comments1.xml><?xml version="1.0" encoding="utf-8"?>
<comments xmlns="http://schemas.openxmlformats.org/spreadsheetml/2006/main">
  <authors>
    <author>Автор</author>
  </authors>
  <commentList>
    <comment ref="A8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<sst xmlns="http://schemas.openxmlformats.org/spreadsheetml/2006/main" count="378" uniqueCount="143">
  <si>
    <t>Приложени № 2</t>
  </si>
  <si>
    <t>к Муниципальной  программе «Развитие физической культуры, спорта и молодежной политики в  Прибайкальском районе на 2015 – 2017 годы и на период до 2020 года»</t>
  </si>
  <si>
    <r>
      <t xml:space="preserve">Ресурсное обеспечение  Муниципальной программы Прибайкальского района   «Развитие физической культуры, спорта и молодежной политики в  Прибайкальском районе на 2015 – 2017годы и на период до 2020 года»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за счет всех источников финансирования (тыс. руб.)</t>
    </r>
  </si>
  <si>
    <t xml:space="preserve">       </t>
  </si>
  <si>
    <t xml:space="preserve">Наименование муниципальной программы, подпрограммы  государственной программы,  мероприятия         </t>
  </si>
  <si>
    <t xml:space="preserve">Источник  финансирования        </t>
  </si>
  <si>
    <t>всего</t>
  </si>
  <si>
    <t xml:space="preserve">2015 год  </t>
  </si>
  <si>
    <t xml:space="preserve">2016 год  </t>
  </si>
  <si>
    <t>2017 год</t>
  </si>
  <si>
    <t>2018 год</t>
  </si>
  <si>
    <t>2019 год</t>
  </si>
  <si>
    <t>2020 год</t>
  </si>
  <si>
    <t>2021 год</t>
  </si>
  <si>
    <t>Муниципальная программа</t>
  </si>
  <si>
    <t>«Развитие физической культуры, спорта и молодежной политики в  Прибайкальском районе на 2015 – 2017годы и на период до 2020 года»</t>
  </si>
  <si>
    <t xml:space="preserve">всего       </t>
  </si>
  <si>
    <t xml:space="preserve">Федеральный    бюджет         </t>
  </si>
  <si>
    <t xml:space="preserve">Республиканский бюджет         </t>
  </si>
  <si>
    <t>Местный бюджет</t>
  </si>
  <si>
    <t>внебюджетные источники</t>
  </si>
  <si>
    <t>Подпрограмма 1</t>
  </si>
  <si>
    <t xml:space="preserve">«Молодежь Прибайкалья»  </t>
  </si>
  <si>
    <t>Мероприятие 1.1.</t>
  </si>
  <si>
    <t>"Муниципальный конкурс проект Молодёжь- району</t>
  </si>
  <si>
    <t>Мероприятие 1.2.</t>
  </si>
  <si>
    <t>"мероприятия в сфере молодёжная политика</t>
  </si>
  <si>
    <t>Подпрограмма 2</t>
  </si>
  <si>
    <t>«Обеспечение жильем молодых семей проживающих на территории Прибайкальского района».</t>
  </si>
  <si>
    <t xml:space="preserve">всего          </t>
  </si>
  <si>
    <t>Мероприятие 2.1.</t>
  </si>
  <si>
    <t>Улучшение  жилищных  условий путем предоставления государственной поддержки (социальной выплаты) в решении жилищной проблемы молодым семьям</t>
  </si>
  <si>
    <t>Подпрограмма3</t>
  </si>
  <si>
    <t>«Обеспечение жильем  молодых специалистов проживающих на территории Прибайкальского района»</t>
  </si>
  <si>
    <t>Мероприятие 3.1.</t>
  </si>
  <si>
    <t xml:space="preserve">Обеспечение  жильем молодых специалистов нуждающихся в улучшении жилищных условий </t>
  </si>
  <si>
    <t>Подпрограмма4</t>
  </si>
  <si>
    <t>«Развитие инфраструктуры спорта»</t>
  </si>
  <si>
    <t>Федеральный    бюджет</t>
  </si>
  <si>
    <t>Республиканский бюджет</t>
  </si>
  <si>
    <t>4.1.</t>
  </si>
  <si>
    <t>Расходы на содержание и эксплуатация спортивных сооружений и территории на стадионе с.Турунтаево</t>
  </si>
  <si>
    <t>Капитальный ремонт спортивной площадки 30x16 с устройством резинового бесшовного покрытия на стадионе с.Турунтаево</t>
  </si>
  <si>
    <t>4.3.</t>
  </si>
  <si>
    <t>Поставка и монтаж спортивного оборудования ФСК ГТО на стадионе с.Турунтаево</t>
  </si>
  <si>
    <t>Устройство бетонного основания на спортивной площадки на стадионе с.Турунтаево</t>
  </si>
  <si>
    <t>Подпрограмма 5</t>
  </si>
  <si>
    <t xml:space="preserve">  «Массовая физкультурно-спортивная работа»                    </t>
  </si>
  <si>
    <t xml:space="preserve">всего           </t>
  </si>
  <si>
    <t>5.1.</t>
  </si>
  <si>
    <t>«Создание условий для занятий физической культуры и спорта</t>
  </si>
  <si>
    <t>5,1.1</t>
  </si>
  <si>
    <t xml:space="preserve">Материально-техническое обеспечение Центра тестирования (ГТО) в с.Турунтаево по выполнению видов испытаний (тестов), нормативов, требований у оценке уровня знаний и умений в области физической культуры и спорта населения </t>
  </si>
  <si>
    <t>5,1.2</t>
  </si>
  <si>
    <t>Расходы на проведение мероприятий в области физической культуры и спорта</t>
  </si>
  <si>
    <t xml:space="preserve">Расходы на содержание инструкторов по физической культуре и спорту </t>
  </si>
  <si>
    <t>Расходы на содержание здания на стадионе с.Турунтаево</t>
  </si>
  <si>
    <t>«Повышение эффективности управления в области физической культуры и спорта»</t>
  </si>
  <si>
    <t>5,4.1</t>
  </si>
  <si>
    <t xml:space="preserve">Расходы на руководство и управление в сфере установленных функций органов местного самоуправления </t>
  </si>
  <si>
    <t>5,4.2</t>
  </si>
  <si>
    <t>Расходы на обеспечение деятельности (оказания ) муниципальных учреждений</t>
  </si>
  <si>
    <t>Приложение №1</t>
  </si>
  <si>
    <t xml:space="preserve">       Ресурсное обеспечение Муниципальной программы Прибайкальского района   «Развитие физической культуры, спорта и молодежной политики в Прибайкальском районе на 2015 - 2017 и на период до 2021года» за счет средств местного бюджета (тыс. руб.)
</t>
  </si>
  <si>
    <t xml:space="preserve">    </t>
  </si>
  <si>
    <t xml:space="preserve">Ответственный исполнитель,  соисполнители                     </t>
  </si>
  <si>
    <t xml:space="preserve">Код бюджетной  классификации           </t>
  </si>
  <si>
    <t xml:space="preserve">ЦСР    </t>
  </si>
  <si>
    <t xml:space="preserve">Рз  Пр  </t>
  </si>
  <si>
    <t>ГРБС</t>
  </si>
  <si>
    <t xml:space="preserve">ВР </t>
  </si>
  <si>
    <t>2015 год</t>
  </si>
  <si>
    <t>2016 год</t>
  </si>
  <si>
    <t>2017 год.</t>
  </si>
  <si>
    <t xml:space="preserve">Муниципальная программа   </t>
  </si>
  <si>
    <t xml:space="preserve">   Муниципальная программа Прибайкальского района   «Развитие физической культуры, спорта и молодежной политики в  Прибайкальском районе на 2018 -  2021 года»
</t>
  </si>
  <si>
    <t xml:space="preserve">Всего                     </t>
  </si>
  <si>
    <t xml:space="preserve">МКУ "КФКС и МП"
</t>
  </si>
  <si>
    <t>x</t>
  </si>
  <si>
    <t xml:space="preserve">
МКУ "КФКС и МП"
(ответственный исполнитель)    </t>
  </si>
  <si>
    <t>"Муниципальный конкурс проектов в области молодежной политики"</t>
  </si>
  <si>
    <t>"Мероприятия в сфере молодёжной  политики"</t>
  </si>
  <si>
    <t xml:space="preserve">МКУ "КФКС и МП"
  </t>
  </si>
  <si>
    <t>«Обеспечение жильем  молодых специалистов в  Прибайкальском районе»</t>
  </si>
  <si>
    <t xml:space="preserve">МКУ "КФКС и МП"
    </t>
  </si>
  <si>
    <t>МКУ "КФКС и МП"</t>
  </si>
  <si>
    <t>Мероприятие 4,1</t>
  </si>
  <si>
    <t xml:space="preserve">Расходы на содержание и эксплуатация спортивных сооружений и территории на стадионе с.Турунтаево </t>
  </si>
  <si>
    <t>Мероприятие 4,2</t>
  </si>
  <si>
    <t>Мероприятие 4,3</t>
  </si>
  <si>
    <t>Мероприятие 4,4</t>
  </si>
  <si>
    <t xml:space="preserve">МКУ "КФКС и МП"
(ответственный исполнитель)    </t>
  </si>
  <si>
    <t>Мероприятие 5.1.</t>
  </si>
  <si>
    <t>Создание условий для занятий физической культурой и спортом</t>
  </si>
  <si>
    <t>Мероприятие 5.1.1</t>
  </si>
  <si>
    <t>Мероприятие 5.1.2</t>
  </si>
  <si>
    <t>Мероприятие 5.2.</t>
  </si>
  <si>
    <t>Расходы на содержание инструкторов по физической культуре и спорту</t>
  </si>
  <si>
    <t>Мероприятие 5.3.</t>
  </si>
  <si>
    <t>Мероприятие 5.4.</t>
  </si>
  <si>
    <t>Повышение эффективности управления в области физической культуры и спорта</t>
  </si>
  <si>
    <t>Мероприятие 5.4.1</t>
  </si>
  <si>
    <t>Мероприятие 5.4.2</t>
  </si>
  <si>
    <t>Мероприятие 5.5.</t>
  </si>
  <si>
    <t>Другие вопросы в области физической культуры и спорта</t>
  </si>
  <si>
    <t xml:space="preserve">                                                                                                                                                                        </t>
  </si>
  <si>
    <t>Приложение №3</t>
  </si>
  <si>
    <t>№</t>
  </si>
  <si>
    <t>Наименование основного мероприятия</t>
  </si>
  <si>
    <t>Основной исполнитель</t>
  </si>
  <si>
    <t>Срок</t>
  </si>
  <si>
    <t>Финансирование</t>
  </si>
  <si>
    <t>Ожидаемый результат (краткое описание)</t>
  </si>
  <si>
    <t>Начало реализации</t>
  </si>
  <si>
    <t>Окончание реализации</t>
  </si>
  <si>
    <t>Год</t>
  </si>
  <si>
    <t>Сумма</t>
  </si>
  <si>
    <t xml:space="preserve">Подпрограмма №1 «Молодежь Прибайкалья»  </t>
  </si>
  <si>
    <t>Задача: Развитие моделей и форм вовлечения в трудовую, экономическую и инновационную деятельность, направленную на решение вопросов самообеспечения  молодежи и молодых семей</t>
  </si>
  <si>
    <t xml:space="preserve">1. Доля учащихся, студентов и выпускников образовательных учреждений, участвующих в программах по трудоустройству, профессиональной ориентации и временной занятости в общем количестве молодежи- 12%.                                            
2. Доля молодых людей, принимающих участие в добровольческой деятельности, в общем количестве молодежи – 7,5%.                  
3. Количество молодых людей, находящихся в трудной жизненной ситуации, вовлеченных в проекты и программы в сфере реабилитации, социальной адаптации и профилактики асоциального поведения -95чел.
4. Доля молодых людей, участвующих в мероприятиях (конкурсах, фестивалях, олимпиадах) научно-технической и социально-значимой направленности, в общем количестве молодежи - 35,2%
</t>
  </si>
  <si>
    <t>Итого</t>
  </si>
  <si>
    <t>Всего</t>
  </si>
  <si>
    <t>Подпрограмма №2  «Обеспечение жильем молодых семей проживающих на территории Прибайкальского района»</t>
  </si>
  <si>
    <t>Задача.  Предоставление молодым семьям социальных выплат на  приобретение жилья  или  строительство индивидуального  жилого  дома</t>
  </si>
  <si>
    <t>Подпрограмма №3 «Обеспечение жильем  молодых специалистов проживающих на территории Прибайкальского района»</t>
  </si>
  <si>
    <t>Задача: Создание финансово - кредитного механизма поддержки молодых специалистов при строительстве и приобретении жилья</t>
  </si>
  <si>
    <t>Подпрограмма  №4«Развитие инфраструктуры спорта»</t>
  </si>
  <si>
    <r>
      <t xml:space="preserve">Задача </t>
    </r>
    <r>
      <rPr>
        <sz val="10"/>
        <rFont val="Times New Roman"/>
        <family val="1"/>
        <charset val="204"/>
      </rPr>
      <t>Эффективная эксплуатация  объектов спорта</t>
    </r>
  </si>
  <si>
    <t>Подпрограмма № 5 «Массовая физкультурно-спортивная работа</t>
  </si>
  <si>
    <t>Задача 1 Создание условий для занятий физической культурой и спортом.</t>
  </si>
  <si>
    <t>5.2.</t>
  </si>
  <si>
    <t>5.3.</t>
  </si>
  <si>
    <t>5.4.</t>
  </si>
  <si>
    <t>5. 5.</t>
  </si>
  <si>
    <t>к Муниципальной  программе «Развитие физической культуры, спорта и молодежной политики в Прибайкальском районе на 2015 - 2017 и на период до 2022 года»</t>
  </si>
  <si>
    <t>2022 год</t>
  </si>
  <si>
    <t>Успешное выполнение мероприятий подпрограммы в 2015- 2022 года позволит обеспечить жильем  26 семей</t>
  </si>
  <si>
    <t>Количество молодых специалистов, улучшивших жилищные условия (в том числе с использованием заемных средств) при оказании содействия за счет средств местного бюджета– 2015– 2022 годы –2специалиста.</t>
  </si>
  <si>
    <t>Количество проведенных спортивных мероприятий на подведомственных Комитету по физической культуре, спорту и молодежной политике  объектах спорта с 15 ед. в 2013 г. (базовом), до 30 ед. к 2022 г.</t>
  </si>
  <si>
    <t>Перечень основных мероприятий  Муниципальной программы Прибайкальского района   «Развитие физической культуры, спорта и молодежной политики в Прибайкальском районе на 2015 - 2017 и на период до 2022 года»политики в  Прибайкальском районе на 2015 – 2017годы и на период до 2022 года»</t>
  </si>
  <si>
    <t>Увеличение удельного веса населения МО «Прибайкальский район», систематически занимающихся физической культурой и спортом, 50 % к 2022 году.                                           Увеличение численности занятости в области физической культуры и спорта, 58 чел. к 2022 году.
- Увеличение объема платных услуг,     50 тыс. рублей к 2022 году.</t>
  </si>
  <si>
    <t>«Обеспечение жильем молодых семей проживающих на территории Прибайкальского района»</t>
  </si>
  <si>
    <t>Итого программа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</si>
</sst>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.00000"/>
    <numFmt numFmtId="168" formatCode="0.000000"/>
  </numFmts>
  <fonts count="1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6">
    <xf numFmtId="0" fontId="0" fillId="0" borderId="0" xfId="0"/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2" fontId="3" fillId="0" borderId="2" xfId="0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166" fontId="2" fillId="0" borderId="2" xfId="0" applyNumberFormat="1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center" vertical="top" wrapText="1"/>
    </xf>
    <xf numFmtId="166" fontId="2" fillId="2" borderId="2" xfId="0" applyNumberFormat="1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/>
    </xf>
    <xf numFmtId="167" fontId="1" fillId="0" borderId="2" xfId="0" applyNumberFormat="1" applyFont="1" applyFill="1" applyBorder="1" applyAlignment="1">
      <alignment horizontal="center" vertical="top" wrapText="1"/>
    </xf>
    <xf numFmtId="1" fontId="1" fillId="0" borderId="2" xfId="0" applyNumberFormat="1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top" wrapText="1"/>
    </xf>
    <xf numFmtId="166" fontId="1" fillId="0" borderId="2" xfId="0" applyNumberFormat="1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wrapText="1"/>
    </xf>
    <xf numFmtId="167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7" fontId="3" fillId="2" borderId="2" xfId="0" applyNumberFormat="1" applyFont="1" applyFill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2" fontId="0" fillId="0" borderId="0" xfId="0" applyNumberFormat="1" applyAlignment="1">
      <alignment wrapText="1"/>
    </xf>
    <xf numFmtId="0" fontId="2" fillId="0" borderId="2" xfId="0" applyFont="1" applyBorder="1" applyAlignment="1">
      <alignment wrapText="1"/>
    </xf>
    <xf numFmtId="167" fontId="3" fillId="0" borderId="2" xfId="0" applyNumberFormat="1" applyFont="1" applyBorder="1" applyAlignment="1">
      <alignment horizontal="center" wrapText="1"/>
    </xf>
    <xf numFmtId="165" fontId="3" fillId="0" borderId="2" xfId="0" applyNumberFormat="1" applyFont="1" applyBorder="1" applyAlignment="1">
      <alignment horizontal="center" wrapText="1"/>
    </xf>
    <xf numFmtId="165" fontId="0" fillId="0" borderId="0" xfId="0" applyNumberFormat="1" applyAlignment="1">
      <alignment wrapText="1"/>
    </xf>
    <xf numFmtId="168" fontId="0" fillId="0" borderId="0" xfId="0" applyNumberFormat="1" applyAlignment="1">
      <alignment wrapText="1"/>
    </xf>
    <xf numFmtId="0" fontId="11" fillId="0" borderId="0" xfId="0" applyFont="1" applyAlignment="1">
      <alignment wrapText="1"/>
    </xf>
    <xf numFmtId="168" fontId="11" fillId="0" borderId="0" xfId="0" applyNumberFormat="1" applyFont="1" applyAlignment="1">
      <alignment wrapText="1"/>
    </xf>
    <xf numFmtId="167" fontId="1" fillId="0" borderId="2" xfId="0" applyNumberFormat="1" applyFont="1" applyFill="1" applyBorder="1" applyAlignment="1">
      <alignment horizontal="center" wrapText="1"/>
    </xf>
    <xf numFmtId="1" fontId="1" fillId="0" borderId="2" xfId="0" applyNumberFormat="1" applyFont="1" applyFill="1" applyBorder="1" applyAlignment="1">
      <alignment horizontal="center" wrapText="1"/>
    </xf>
    <xf numFmtId="167" fontId="6" fillId="2" borderId="2" xfId="0" applyNumberFormat="1" applyFont="1" applyFill="1" applyBorder="1" applyAlignment="1">
      <alignment horizontal="center" wrapText="1"/>
    </xf>
    <xf numFmtId="165" fontId="1" fillId="0" borderId="2" xfId="0" applyNumberFormat="1" applyFont="1" applyFill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wrapText="1"/>
    </xf>
    <xf numFmtId="164" fontId="2" fillId="0" borderId="2" xfId="0" applyNumberFormat="1" applyFont="1" applyFill="1" applyBorder="1" applyAlignment="1">
      <alignment horizontal="center" wrapText="1"/>
    </xf>
    <xf numFmtId="167" fontId="2" fillId="2" borderId="2" xfId="0" applyNumberFormat="1" applyFont="1" applyFill="1" applyBorder="1" applyAlignment="1">
      <alignment horizont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165" fontId="1" fillId="0" borderId="0" xfId="0" applyNumberFormat="1" applyFont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5" fillId="2" borderId="12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164" fontId="2" fillId="0" borderId="2" xfId="0" applyNumberFormat="1" applyFont="1" applyFill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2" fontId="1" fillId="2" borderId="2" xfId="0" applyNumberFormat="1" applyFont="1" applyFill="1" applyBorder="1" applyAlignment="1">
      <alignment horizontal="center" wrapText="1"/>
    </xf>
    <xf numFmtId="167" fontId="2" fillId="0" borderId="2" xfId="0" applyNumberFormat="1" applyFont="1" applyFill="1" applyBorder="1" applyAlignment="1">
      <alignment horizontal="center" wrapText="1"/>
    </xf>
    <xf numFmtId="1" fontId="2" fillId="0" borderId="2" xfId="0" applyNumberFormat="1" applyFont="1" applyFill="1" applyBorder="1" applyAlignment="1">
      <alignment horizontal="center" wrapText="1"/>
    </xf>
    <xf numFmtId="167" fontId="7" fillId="2" borderId="2" xfId="0" applyNumberFormat="1" applyFont="1" applyFill="1" applyBorder="1" applyAlignment="1">
      <alignment horizontal="center" wrapText="1"/>
    </xf>
    <xf numFmtId="2" fontId="2" fillId="2" borderId="2" xfId="0" applyNumberFormat="1" applyFont="1" applyFill="1" applyBorder="1" applyAlignment="1">
      <alignment horizontal="center" wrapText="1"/>
    </xf>
    <xf numFmtId="1" fontId="2" fillId="2" borderId="2" xfId="0" applyNumberFormat="1" applyFont="1" applyFill="1" applyBorder="1" applyAlignment="1">
      <alignment horizontal="center"/>
    </xf>
    <xf numFmtId="0" fontId="15" fillId="0" borderId="0" xfId="0" applyFont="1" applyAlignment="1">
      <alignment wrapText="1"/>
    </xf>
    <xf numFmtId="0" fontId="15" fillId="0" borderId="0" xfId="0" applyFont="1"/>
    <xf numFmtId="165" fontId="2" fillId="0" borderId="2" xfId="0" applyNumberFormat="1" applyFont="1" applyFill="1" applyBorder="1" applyAlignment="1">
      <alignment horizontal="center" wrapText="1"/>
    </xf>
    <xf numFmtId="168" fontId="15" fillId="0" borderId="0" xfId="0" applyNumberFormat="1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14" fontId="1" fillId="0" borderId="6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2" fontId="2" fillId="2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1" fillId="0" borderId="0" xfId="0" applyNumberFormat="1" applyFont="1" applyAlignment="1">
      <alignment vertical="top" wrapText="1"/>
    </xf>
    <xf numFmtId="2" fontId="2" fillId="0" borderId="7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2" fontId="6" fillId="0" borderId="2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left" wrapText="1"/>
    </xf>
    <xf numFmtId="0" fontId="9" fillId="0" borderId="1" xfId="0" applyFont="1" applyBorder="1" applyAlignment="1">
      <alignment horizontal="center" vertical="justify" wrapText="1"/>
    </xf>
    <xf numFmtId="0" fontId="14" fillId="0" borderId="5" xfId="0" applyFont="1" applyBorder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164" fontId="1" fillId="0" borderId="6" xfId="0" applyNumberFormat="1" applyFont="1" applyFill="1" applyBorder="1" applyAlignment="1">
      <alignment horizontal="center" vertical="top" wrapText="1"/>
    </xf>
    <xf numFmtId="164" fontId="1" fillId="0" borderId="7" xfId="0" applyNumberFormat="1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horizontal="center" vertical="top" wrapText="1"/>
    </xf>
    <xf numFmtId="0" fontId="2" fillId="0" borderId="7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right" wrapText="1"/>
    </xf>
    <xf numFmtId="0" fontId="1" fillId="0" borderId="0" xfId="0" applyFont="1" applyAlignment="1">
      <alignment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 vertical="top" wrapText="1"/>
    </xf>
    <xf numFmtId="14" fontId="1" fillId="0" borderId="6" xfId="0" applyNumberFormat="1" applyFont="1" applyBorder="1" applyAlignment="1">
      <alignment horizontal="center" vertical="top" wrapText="1"/>
    </xf>
    <xf numFmtId="14" fontId="1" fillId="0" borderId="7" xfId="0" applyNumberFormat="1" applyFont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wrapText="1"/>
    </xf>
    <xf numFmtId="0" fontId="1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topLeftCell="A22" zoomScaleNormal="100" workbookViewId="0">
      <selection activeCell="L21" sqref="L21"/>
    </sheetView>
  </sheetViews>
  <sheetFormatPr defaultRowHeight="15" x14ac:dyDescent="0.25"/>
  <cols>
    <col min="2" max="2" width="23.5703125" customWidth="1"/>
    <col min="3" max="3" width="16" style="118" customWidth="1"/>
    <col min="4" max="4" width="10.5703125" customWidth="1"/>
    <col min="8" max="8" width="10.28515625" customWidth="1"/>
    <col min="11" max="11" width="10.28515625" customWidth="1"/>
    <col min="12" max="12" width="9.42578125" bestFit="1" customWidth="1"/>
    <col min="13" max="13" width="11.28515625" customWidth="1"/>
    <col min="14" max="14" width="11.140625" customWidth="1"/>
    <col min="16" max="17" width="10.42578125" customWidth="1"/>
    <col min="18" max="18" width="12" customWidth="1"/>
    <col min="19" max="19" width="10.28515625" customWidth="1"/>
    <col min="20" max="20" width="13" customWidth="1"/>
  </cols>
  <sheetData>
    <row r="1" spans="1:20" x14ac:dyDescent="0.25">
      <c r="A1" s="156" t="s">
        <v>62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60"/>
      <c r="P1" s="61"/>
      <c r="Q1" s="61"/>
      <c r="R1" s="61"/>
      <c r="S1" s="61"/>
      <c r="T1" s="61"/>
    </row>
    <row r="2" spans="1:20" ht="42" customHeight="1" x14ac:dyDescent="0.25">
      <c r="A2" s="3"/>
      <c r="B2" s="3"/>
      <c r="C2" s="114"/>
      <c r="D2" s="3"/>
      <c r="E2" s="3"/>
      <c r="F2" s="3"/>
      <c r="G2" s="157" t="s">
        <v>134</v>
      </c>
      <c r="H2" s="157"/>
      <c r="I2" s="157"/>
      <c r="J2" s="157"/>
      <c r="K2" s="157"/>
      <c r="L2" s="157"/>
      <c r="M2" s="157"/>
      <c r="N2" s="60"/>
      <c r="P2" s="61"/>
      <c r="Q2" s="61"/>
      <c r="R2" s="61"/>
      <c r="S2" s="61"/>
      <c r="T2" s="61"/>
    </row>
    <row r="3" spans="1:20" ht="15.75" x14ac:dyDescent="0.25">
      <c r="A3" s="158" t="s">
        <v>63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P3" s="62"/>
      <c r="Q3" s="62"/>
      <c r="R3" s="62"/>
      <c r="S3" s="62"/>
      <c r="T3" s="62"/>
    </row>
    <row r="4" spans="1:20" ht="51" x14ac:dyDescent="0.25">
      <c r="A4" s="154" t="s">
        <v>64</v>
      </c>
      <c r="B4" s="154"/>
      <c r="C4" s="150" t="s">
        <v>65</v>
      </c>
      <c r="D4" s="63" t="s">
        <v>66</v>
      </c>
      <c r="E4" s="63"/>
      <c r="F4" s="63"/>
      <c r="G4" s="63"/>
      <c r="H4" s="64"/>
      <c r="I4" s="64"/>
      <c r="J4" s="64"/>
      <c r="K4" s="17"/>
      <c r="L4" s="64"/>
      <c r="M4" s="64"/>
      <c r="N4" s="64"/>
      <c r="O4" s="64"/>
      <c r="P4" s="61"/>
      <c r="Q4" s="61"/>
      <c r="R4" s="61"/>
      <c r="S4" s="61"/>
      <c r="T4" s="61"/>
    </row>
    <row r="5" spans="1:20" x14ac:dyDescent="0.25">
      <c r="A5" s="155"/>
      <c r="B5" s="155"/>
      <c r="C5" s="152"/>
      <c r="D5" s="63" t="s">
        <v>67</v>
      </c>
      <c r="E5" s="63" t="s">
        <v>68</v>
      </c>
      <c r="F5" s="63" t="s">
        <v>69</v>
      </c>
      <c r="G5" s="63" t="s">
        <v>70</v>
      </c>
      <c r="H5" s="64" t="s">
        <v>71</v>
      </c>
      <c r="I5" s="64" t="s">
        <v>72</v>
      </c>
      <c r="J5" s="64" t="s">
        <v>73</v>
      </c>
      <c r="K5" s="17" t="s">
        <v>10</v>
      </c>
      <c r="L5" s="64" t="s">
        <v>11</v>
      </c>
      <c r="M5" s="64" t="s">
        <v>12</v>
      </c>
      <c r="N5" s="64" t="s">
        <v>13</v>
      </c>
      <c r="O5" s="64" t="s">
        <v>135</v>
      </c>
      <c r="P5" s="61"/>
      <c r="Q5" s="61"/>
      <c r="R5" s="61"/>
      <c r="S5" s="61"/>
      <c r="T5" s="61"/>
    </row>
    <row r="6" spans="1:20" s="120" customFormat="1" x14ac:dyDescent="0.25">
      <c r="A6" s="93">
        <v>1</v>
      </c>
      <c r="B6" s="93">
        <v>2</v>
      </c>
      <c r="C6" s="42">
        <v>3</v>
      </c>
      <c r="D6" s="93">
        <v>4</v>
      </c>
      <c r="E6" s="93">
        <v>5</v>
      </c>
      <c r="F6" s="93">
        <v>6</v>
      </c>
      <c r="G6" s="93">
        <v>7</v>
      </c>
      <c r="H6" s="64">
        <v>8</v>
      </c>
      <c r="I6" s="64">
        <v>9</v>
      </c>
      <c r="J6" s="64">
        <v>10</v>
      </c>
      <c r="K6" s="17">
        <v>11</v>
      </c>
      <c r="L6" s="64">
        <v>12</v>
      </c>
      <c r="M6" s="64">
        <v>13</v>
      </c>
      <c r="N6" s="64">
        <v>14</v>
      </c>
      <c r="O6" s="64">
        <v>14</v>
      </c>
      <c r="P6" s="119"/>
      <c r="Q6" s="119"/>
      <c r="R6" s="119"/>
      <c r="S6" s="119"/>
      <c r="T6" s="119"/>
    </row>
    <row r="7" spans="1:20" x14ac:dyDescent="0.25">
      <c r="A7" s="159" t="s">
        <v>74</v>
      </c>
      <c r="B7" s="159" t="s">
        <v>75</v>
      </c>
      <c r="C7" s="42" t="s">
        <v>76</v>
      </c>
      <c r="D7" s="63"/>
      <c r="E7" s="63"/>
      <c r="F7" s="63"/>
      <c r="G7" s="63"/>
      <c r="H7" s="65">
        <v>8110.1374400000004</v>
      </c>
      <c r="I7" s="66">
        <v>7277.7</v>
      </c>
      <c r="J7" s="66">
        <v>10824.008</v>
      </c>
      <c r="K7" s="67">
        <v>8117.8810700000004</v>
      </c>
      <c r="L7" s="133">
        <f>SUM(L9,L12,L14,L16,L21)</f>
        <v>6970.1714600000005</v>
      </c>
      <c r="M7" s="133">
        <f t="shared" ref="M7:O7" si="0">SUM(M9,M12,M14,M16,M21)</f>
        <v>16608.5</v>
      </c>
      <c r="N7" s="133">
        <f t="shared" si="0"/>
        <v>13498.4</v>
      </c>
      <c r="O7" s="133">
        <f t="shared" si="0"/>
        <v>8498.4</v>
      </c>
      <c r="P7" s="69"/>
      <c r="Q7" s="61"/>
      <c r="R7" s="61"/>
      <c r="S7" s="61"/>
      <c r="T7" s="61"/>
    </row>
    <row r="8" spans="1:20" ht="81.75" customHeight="1" x14ac:dyDescent="0.25">
      <c r="A8" s="160"/>
      <c r="B8" s="160"/>
      <c r="C8" s="42" t="s">
        <v>77</v>
      </c>
      <c r="D8" s="70" t="s">
        <v>78</v>
      </c>
      <c r="E8" s="70" t="s">
        <v>78</v>
      </c>
      <c r="F8" s="70" t="s">
        <v>78</v>
      </c>
      <c r="G8" s="70" t="s">
        <v>78</v>
      </c>
      <c r="H8" s="71">
        <f t="shared" ref="H8:J8" si="1">SUM(H9,H12,H14,H16,H21)</f>
        <v>8110.1374400000004</v>
      </c>
      <c r="I8" s="68">
        <f t="shared" si="1"/>
        <v>7277.7</v>
      </c>
      <c r="J8" s="72">
        <f t="shared" si="1"/>
        <v>10824.008</v>
      </c>
      <c r="K8" s="67">
        <f>SUM(K9,K12,K14,K16,K21)</f>
        <v>8117.8810700000004</v>
      </c>
      <c r="L8" s="133">
        <f>SUM(L9,L12,L14,L16,L21)</f>
        <v>6970.1714600000005</v>
      </c>
      <c r="M8" s="68">
        <f>SUM(M9,M12,M14,M16,M21)</f>
        <v>16608.5</v>
      </c>
      <c r="N8" s="68">
        <f>SUM(N9,N12,N14,N16,N21)</f>
        <v>13498.4</v>
      </c>
      <c r="O8" s="68">
        <f>SUM(O9,O12,O14,O16,O21)</f>
        <v>8498.4</v>
      </c>
      <c r="P8" s="73"/>
      <c r="Q8" s="74"/>
      <c r="R8" s="74"/>
      <c r="S8" s="74"/>
      <c r="T8" s="74"/>
    </row>
    <row r="9" spans="1:20" ht="71.25" customHeight="1" x14ac:dyDescent="0.25">
      <c r="A9" s="9" t="s">
        <v>21</v>
      </c>
      <c r="B9" s="9" t="s">
        <v>22</v>
      </c>
      <c r="C9" s="42" t="s">
        <v>79</v>
      </c>
      <c r="D9" s="70" t="s">
        <v>78</v>
      </c>
      <c r="E9" s="70" t="s">
        <v>78</v>
      </c>
      <c r="F9" s="70" t="s">
        <v>78</v>
      </c>
      <c r="G9" s="70" t="s">
        <v>78</v>
      </c>
      <c r="H9" s="66">
        <f t="shared" ref="H9:J9" si="2">SUM(H10:H11)</f>
        <v>800</v>
      </c>
      <c r="I9" s="66">
        <f t="shared" si="2"/>
        <v>761.9</v>
      </c>
      <c r="J9" s="66">
        <f t="shared" si="2"/>
        <v>777.89</v>
      </c>
      <c r="K9" s="53">
        <f>SUM(K10:K11)</f>
        <v>626.9</v>
      </c>
      <c r="L9" s="66">
        <f>SUM(L10:L11)</f>
        <v>198.8</v>
      </c>
      <c r="M9" s="66">
        <f>SUM(M10:M11)</f>
        <v>439.4</v>
      </c>
      <c r="N9" s="66">
        <f>SUM(N10:N11)</f>
        <v>439.4</v>
      </c>
      <c r="O9" s="66">
        <f>SUM(O10:O11)</f>
        <v>439.4</v>
      </c>
      <c r="P9" s="75"/>
      <c r="Q9" s="76"/>
      <c r="R9" s="76"/>
      <c r="S9" s="76"/>
      <c r="T9" s="76"/>
    </row>
    <row r="10" spans="1:20" ht="45" customHeight="1" x14ac:dyDescent="0.25">
      <c r="A10" s="12" t="s">
        <v>23</v>
      </c>
      <c r="B10" s="12" t="s">
        <v>80</v>
      </c>
      <c r="C10" s="42"/>
      <c r="D10" s="70" t="s">
        <v>78</v>
      </c>
      <c r="E10" s="70" t="s">
        <v>78</v>
      </c>
      <c r="F10" s="70" t="s">
        <v>78</v>
      </c>
      <c r="G10" s="70" t="s">
        <v>78</v>
      </c>
      <c r="H10" s="64">
        <v>500</v>
      </c>
      <c r="I10" s="64">
        <v>500</v>
      </c>
      <c r="J10" s="64">
        <v>510</v>
      </c>
      <c r="K10" s="55">
        <v>500</v>
      </c>
      <c r="L10" s="54">
        <v>0</v>
      </c>
      <c r="M10" s="54">
        <v>0</v>
      </c>
      <c r="N10" s="54">
        <v>0</v>
      </c>
      <c r="O10" s="54">
        <v>0</v>
      </c>
      <c r="P10" s="61"/>
      <c r="Q10" s="74"/>
      <c r="R10" s="74"/>
      <c r="S10" s="74"/>
      <c r="T10" s="74"/>
    </row>
    <row r="11" spans="1:20" ht="32.25" customHeight="1" x14ac:dyDescent="0.25">
      <c r="A11" s="12" t="s">
        <v>25</v>
      </c>
      <c r="B11" s="12" t="s">
        <v>81</v>
      </c>
      <c r="C11" s="42"/>
      <c r="D11" s="70" t="s">
        <v>78</v>
      </c>
      <c r="E11" s="70" t="s">
        <v>78</v>
      </c>
      <c r="F11" s="70" t="s">
        <v>78</v>
      </c>
      <c r="G11" s="70" t="s">
        <v>78</v>
      </c>
      <c r="H11" s="64">
        <v>300</v>
      </c>
      <c r="I11" s="64">
        <v>261.89999999999998</v>
      </c>
      <c r="J11" s="64">
        <v>267.89</v>
      </c>
      <c r="K11" s="55">
        <v>126.9</v>
      </c>
      <c r="L11" s="54">
        <v>198.8</v>
      </c>
      <c r="M11" s="54">
        <v>439.4</v>
      </c>
      <c r="N11" s="54">
        <v>439.4</v>
      </c>
      <c r="O11" s="54">
        <v>439.4</v>
      </c>
      <c r="P11" s="61"/>
      <c r="Q11" s="61"/>
      <c r="R11" s="61"/>
      <c r="S11" s="74"/>
      <c r="T11" s="61"/>
    </row>
    <row r="12" spans="1:20" s="128" customFormat="1" ht="67.5" customHeight="1" x14ac:dyDescent="0.25">
      <c r="A12" s="9" t="s">
        <v>27</v>
      </c>
      <c r="B12" s="9" t="s">
        <v>141</v>
      </c>
      <c r="C12" s="43" t="s">
        <v>82</v>
      </c>
      <c r="D12" s="70" t="s">
        <v>78</v>
      </c>
      <c r="E12" s="70" t="s">
        <v>78</v>
      </c>
      <c r="F12" s="70" t="s">
        <v>78</v>
      </c>
      <c r="G12" s="70" t="s">
        <v>78</v>
      </c>
      <c r="H12" s="122">
        <v>499.61743999999999</v>
      </c>
      <c r="I12" s="123">
        <v>0</v>
      </c>
      <c r="J12" s="122">
        <v>918.14499999999998</v>
      </c>
      <c r="K12" s="124">
        <v>531.00747999999999</v>
      </c>
      <c r="L12" s="125">
        <v>467.41145999999998</v>
      </c>
      <c r="M12" s="126">
        <v>500</v>
      </c>
      <c r="N12" s="126">
        <v>500</v>
      </c>
      <c r="O12" s="126">
        <v>500</v>
      </c>
      <c r="P12" s="127"/>
      <c r="Q12" s="127"/>
      <c r="R12" s="127"/>
      <c r="S12" s="127"/>
      <c r="T12" s="127"/>
    </row>
    <row r="13" spans="1:20" ht="91.5" customHeight="1" x14ac:dyDescent="0.25">
      <c r="A13" s="12" t="s">
        <v>30</v>
      </c>
      <c r="B13" s="12" t="s">
        <v>31</v>
      </c>
      <c r="C13" s="115"/>
      <c r="D13" s="70" t="s">
        <v>78</v>
      </c>
      <c r="E13" s="70" t="s">
        <v>78</v>
      </c>
      <c r="F13" s="70" t="s">
        <v>78</v>
      </c>
      <c r="G13" s="70" t="s">
        <v>78</v>
      </c>
      <c r="H13" s="77">
        <v>499.61743999999999</v>
      </c>
      <c r="I13" s="78">
        <v>0</v>
      </c>
      <c r="J13" s="77">
        <v>918.14499999999998</v>
      </c>
      <c r="K13" s="79">
        <v>531.00747999999999</v>
      </c>
      <c r="L13" s="121">
        <v>467.41</v>
      </c>
      <c r="M13" s="36">
        <v>500</v>
      </c>
      <c r="N13" s="36">
        <v>500</v>
      </c>
      <c r="O13" s="36">
        <v>500</v>
      </c>
      <c r="P13" s="61"/>
      <c r="Q13" s="61"/>
      <c r="R13" s="61"/>
      <c r="S13" s="61"/>
      <c r="T13" s="61"/>
    </row>
    <row r="14" spans="1:20" s="128" customFormat="1" ht="39.75" customHeight="1" x14ac:dyDescent="0.25">
      <c r="A14" s="9" t="s">
        <v>32</v>
      </c>
      <c r="B14" s="9" t="s">
        <v>83</v>
      </c>
      <c r="C14" s="43" t="s">
        <v>84</v>
      </c>
      <c r="D14" s="70" t="s">
        <v>78</v>
      </c>
      <c r="E14" s="70" t="s">
        <v>78</v>
      </c>
      <c r="F14" s="70" t="s">
        <v>78</v>
      </c>
      <c r="G14" s="70" t="s">
        <v>78</v>
      </c>
      <c r="H14" s="56">
        <v>0</v>
      </c>
      <c r="I14" s="123">
        <v>245</v>
      </c>
      <c r="J14" s="129">
        <v>475.37299999999999</v>
      </c>
      <c r="K14" s="53">
        <f t="shared" ref="K14:N14" si="3">SUM(K15)</f>
        <v>0</v>
      </c>
      <c r="L14" s="56">
        <f t="shared" si="3"/>
        <v>0</v>
      </c>
      <c r="M14" s="56">
        <f t="shared" si="3"/>
        <v>0</v>
      </c>
      <c r="N14" s="56">
        <f t="shared" si="3"/>
        <v>0</v>
      </c>
      <c r="O14" s="56">
        <v>0</v>
      </c>
      <c r="P14" s="127"/>
      <c r="Q14" s="127"/>
      <c r="R14" s="127"/>
      <c r="S14" s="127"/>
      <c r="T14" s="130"/>
    </row>
    <row r="15" spans="1:20" ht="51.75" customHeight="1" x14ac:dyDescent="0.25">
      <c r="A15" s="41" t="s">
        <v>34</v>
      </c>
      <c r="B15" s="41" t="s">
        <v>35</v>
      </c>
      <c r="C15" s="116"/>
      <c r="D15" s="81" t="s">
        <v>78</v>
      </c>
      <c r="E15" s="81" t="s">
        <v>78</v>
      </c>
      <c r="F15" s="81" t="s">
        <v>78</v>
      </c>
      <c r="G15" s="81" t="s">
        <v>78</v>
      </c>
      <c r="H15" s="46">
        <v>0</v>
      </c>
      <c r="I15" s="78">
        <v>245</v>
      </c>
      <c r="J15" s="80">
        <v>475.37299999999999</v>
      </c>
      <c r="K15" s="17">
        <v>0</v>
      </c>
      <c r="L15" s="46">
        <v>0</v>
      </c>
      <c r="M15" s="46">
        <v>0</v>
      </c>
      <c r="N15" s="46">
        <v>0</v>
      </c>
      <c r="O15" s="46">
        <v>0</v>
      </c>
      <c r="P15" s="61"/>
      <c r="Q15" s="61"/>
      <c r="R15" s="61"/>
      <c r="S15" s="61"/>
      <c r="T15" s="61"/>
    </row>
    <row r="16" spans="1:20" s="128" customFormat="1" ht="25.5" x14ac:dyDescent="0.25">
      <c r="A16" s="82" t="s">
        <v>36</v>
      </c>
      <c r="B16" s="82" t="s">
        <v>37</v>
      </c>
      <c r="C16" s="150" t="s">
        <v>85</v>
      </c>
      <c r="D16" s="82" t="s">
        <v>78</v>
      </c>
      <c r="E16" s="82" t="s">
        <v>78</v>
      </c>
      <c r="F16" s="82" t="s">
        <v>78</v>
      </c>
      <c r="G16" s="82" t="s">
        <v>78</v>
      </c>
      <c r="H16" s="66">
        <v>640</v>
      </c>
      <c r="I16" s="83">
        <v>1366.6</v>
      </c>
      <c r="J16" s="66">
        <f>SUM(J17:J20)</f>
        <v>2500</v>
      </c>
      <c r="K16" s="53">
        <v>645.26734999999996</v>
      </c>
      <c r="L16" s="53">
        <f>L17</f>
        <v>366.6</v>
      </c>
      <c r="M16" s="53">
        <f t="shared" ref="M16:O16" si="4">M17</f>
        <v>9000</v>
      </c>
      <c r="N16" s="53">
        <f t="shared" si="4"/>
        <v>5000</v>
      </c>
      <c r="O16" s="53">
        <f t="shared" si="4"/>
        <v>0</v>
      </c>
      <c r="P16" s="127"/>
      <c r="Q16" s="127"/>
      <c r="R16" s="127"/>
      <c r="S16" s="127"/>
      <c r="T16" s="127"/>
    </row>
    <row r="17" spans="1:20" ht="62.25" customHeight="1" x14ac:dyDescent="0.25">
      <c r="A17" s="48" t="s">
        <v>86</v>
      </c>
      <c r="B17" s="48" t="s">
        <v>87</v>
      </c>
      <c r="C17" s="151"/>
      <c r="D17" s="82" t="s">
        <v>78</v>
      </c>
      <c r="E17" s="82" t="s">
        <v>78</v>
      </c>
      <c r="F17" s="82" t="s">
        <v>78</v>
      </c>
      <c r="G17" s="82" t="s">
        <v>78</v>
      </c>
      <c r="H17" s="64">
        <v>640</v>
      </c>
      <c r="I17" s="64">
        <v>1366.6</v>
      </c>
      <c r="J17" s="64">
        <v>600</v>
      </c>
      <c r="K17" s="17">
        <v>645.26734999999996</v>
      </c>
      <c r="L17" s="17">
        <v>366.6</v>
      </c>
      <c r="M17" s="17">
        <v>9000</v>
      </c>
      <c r="N17" s="17">
        <v>5000</v>
      </c>
      <c r="O17" s="17">
        <v>0</v>
      </c>
      <c r="P17" s="61"/>
      <c r="Q17" s="61"/>
      <c r="R17" s="61"/>
      <c r="S17" s="61"/>
      <c r="T17" s="61"/>
    </row>
    <row r="18" spans="1:20" ht="68.25" customHeight="1" x14ac:dyDescent="0.25">
      <c r="A18" s="48" t="s">
        <v>88</v>
      </c>
      <c r="B18" s="48" t="s">
        <v>42</v>
      </c>
      <c r="C18" s="151"/>
      <c r="D18" s="82" t="s">
        <v>78</v>
      </c>
      <c r="E18" s="82" t="s">
        <v>78</v>
      </c>
      <c r="F18" s="82" t="s">
        <v>78</v>
      </c>
      <c r="G18" s="82" t="s">
        <v>78</v>
      </c>
      <c r="H18" s="64"/>
      <c r="I18" s="64"/>
      <c r="J18" s="64">
        <v>0</v>
      </c>
      <c r="K18" s="17"/>
      <c r="L18" s="17"/>
      <c r="M18" s="17"/>
      <c r="N18" s="17"/>
      <c r="O18" s="17"/>
      <c r="P18" s="61"/>
      <c r="Q18" s="61"/>
      <c r="R18" s="61"/>
      <c r="S18" s="61"/>
      <c r="T18" s="61"/>
    </row>
    <row r="19" spans="1:20" ht="60" customHeight="1" x14ac:dyDescent="0.25">
      <c r="A19" s="48" t="s">
        <v>89</v>
      </c>
      <c r="B19" s="42" t="s">
        <v>44</v>
      </c>
      <c r="C19" s="151"/>
      <c r="D19" s="82" t="s">
        <v>78</v>
      </c>
      <c r="E19" s="82" t="s">
        <v>78</v>
      </c>
      <c r="F19" s="82" t="s">
        <v>78</v>
      </c>
      <c r="G19" s="82" t="s">
        <v>78</v>
      </c>
      <c r="H19" s="64"/>
      <c r="I19" s="64"/>
      <c r="J19" s="64">
        <v>1550</v>
      </c>
      <c r="K19" s="17"/>
      <c r="L19" s="17"/>
      <c r="M19" s="17"/>
      <c r="N19" s="17"/>
      <c r="O19" s="17"/>
      <c r="P19" s="61"/>
      <c r="Q19" s="61"/>
      <c r="R19" s="61"/>
      <c r="S19" s="61"/>
      <c r="T19" s="61"/>
    </row>
    <row r="20" spans="1:20" ht="51" x14ac:dyDescent="0.25">
      <c r="A20" s="48" t="s">
        <v>90</v>
      </c>
      <c r="B20" s="48" t="s">
        <v>45</v>
      </c>
      <c r="C20" s="152"/>
      <c r="D20" s="82" t="s">
        <v>78</v>
      </c>
      <c r="E20" s="82" t="s">
        <v>78</v>
      </c>
      <c r="F20" s="82" t="s">
        <v>78</v>
      </c>
      <c r="G20" s="82" t="s">
        <v>78</v>
      </c>
      <c r="H20" s="64"/>
      <c r="I20" s="64"/>
      <c r="J20" s="64">
        <v>350</v>
      </c>
      <c r="K20" s="17"/>
      <c r="L20" s="17"/>
      <c r="M20" s="17"/>
      <c r="N20" s="17"/>
      <c r="O20" s="17"/>
      <c r="P20" s="61"/>
      <c r="Q20" s="61"/>
      <c r="R20" s="61"/>
      <c r="S20" s="61"/>
      <c r="T20" s="61"/>
    </row>
    <row r="21" spans="1:20" ht="25.5" x14ac:dyDescent="0.25">
      <c r="A21" s="9" t="s">
        <v>46</v>
      </c>
      <c r="B21" s="9" t="s">
        <v>47</v>
      </c>
      <c r="C21" s="153" t="s">
        <v>91</v>
      </c>
      <c r="D21" s="70" t="s">
        <v>78</v>
      </c>
      <c r="E21" s="70" t="s">
        <v>78</v>
      </c>
      <c r="F21" s="70" t="s">
        <v>78</v>
      </c>
      <c r="G21" s="70" t="s">
        <v>78</v>
      </c>
      <c r="H21" s="84">
        <f t="shared" ref="H21:K21" si="5">SUM(H22,H25,H26,H27,H30)</f>
        <v>6170.52</v>
      </c>
      <c r="I21" s="84">
        <f t="shared" si="5"/>
        <v>4904.2</v>
      </c>
      <c r="J21" s="84">
        <f t="shared" si="5"/>
        <v>6152.6</v>
      </c>
      <c r="K21" s="85">
        <f t="shared" si="5"/>
        <v>6314.7062400000004</v>
      </c>
      <c r="L21" s="224">
        <f>SUM(L22,L25,L26,L27,L30)</f>
        <v>5937.3600000000006</v>
      </c>
      <c r="M21" s="224">
        <f t="shared" ref="M21:O21" si="6">SUM(M22,M25,M26,M27,M30)</f>
        <v>6669.1</v>
      </c>
      <c r="N21" s="224">
        <f t="shared" si="6"/>
        <v>7559</v>
      </c>
      <c r="O21" s="224">
        <f t="shared" si="6"/>
        <v>7559</v>
      </c>
      <c r="P21" s="2"/>
      <c r="Q21" s="2"/>
      <c r="R21" s="2"/>
      <c r="S21" s="2"/>
      <c r="T21" s="2"/>
    </row>
    <row r="22" spans="1:20" ht="40.5" customHeight="1" x14ac:dyDescent="0.25">
      <c r="A22" s="12" t="s">
        <v>92</v>
      </c>
      <c r="B22" s="12" t="s">
        <v>93</v>
      </c>
      <c r="C22" s="153"/>
      <c r="D22" s="70" t="s">
        <v>78</v>
      </c>
      <c r="E22" s="70" t="s">
        <v>78</v>
      </c>
      <c r="F22" s="70" t="s">
        <v>78</v>
      </c>
      <c r="G22" s="70" t="s">
        <v>78</v>
      </c>
      <c r="H22" s="54">
        <v>1402</v>
      </c>
      <c r="I22" s="54">
        <v>1311.3</v>
      </c>
      <c r="J22" s="54">
        <v>1800</v>
      </c>
      <c r="K22" s="55">
        <v>1571.36805</v>
      </c>
      <c r="L22" s="55">
        <v>1521.42</v>
      </c>
      <c r="M22" s="55">
        <v>2320</v>
      </c>
      <c r="N22" s="55">
        <f>SUM(N23:N24)</f>
        <v>2350</v>
      </c>
      <c r="O22" s="55">
        <f>SUM(O23:O24)</f>
        <v>2350</v>
      </c>
      <c r="P22" s="2"/>
      <c r="Q22" s="2"/>
      <c r="R22" s="2"/>
      <c r="S22" s="2"/>
      <c r="T22" s="2"/>
    </row>
    <row r="23" spans="1:20" ht="55.5" customHeight="1" x14ac:dyDescent="0.25">
      <c r="A23" s="12" t="s">
        <v>94</v>
      </c>
      <c r="B23" s="12" t="s">
        <v>54</v>
      </c>
      <c r="C23" s="153"/>
      <c r="D23" s="70" t="s">
        <v>78</v>
      </c>
      <c r="E23" s="70" t="s">
        <v>78</v>
      </c>
      <c r="F23" s="70" t="s">
        <v>78</v>
      </c>
      <c r="G23" s="70" t="s">
        <v>78</v>
      </c>
      <c r="H23" s="54">
        <v>1402</v>
      </c>
      <c r="I23" s="54">
        <v>1311.3</v>
      </c>
      <c r="J23" s="54">
        <v>1700</v>
      </c>
      <c r="K23" s="55">
        <v>1571.36805</v>
      </c>
      <c r="L23" s="55">
        <v>1521.42</v>
      </c>
      <c r="M23" s="55">
        <v>2320</v>
      </c>
      <c r="N23" s="55">
        <v>2350</v>
      </c>
      <c r="O23" s="55">
        <v>2350</v>
      </c>
      <c r="P23" s="2"/>
      <c r="Q23" s="2"/>
      <c r="R23" s="2"/>
      <c r="S23" s="2"/>
      <c r="T23" s="2"/>
    </row>
    <row r="24" spans="1:20" ht="144.75" customHeight="1" x14ac:dyDescent="0.25">
      <c r="A24" s="12" t="s">
        <v>95</v>
      </c>
      <c r="B24" s="12" t="s">
        <v>52</v>
      </c>
      <c r="C24" s="153"/>
      <c r="D24" s="70" t="s">
        <v>78</v>
      </c>
      <c r="E24" s="70" t="s">
        <v>78</v>
      </c>
      <c r="F24" s="70" t="s">
        <v>78</v>
      </c>
      <c r="G24" s="70" t="s">
        <v>78</v>
      </c>
      <c r="H24" s="66"/>
      <c r="I24" s="66"/>
      <c r="J24" s="64">
        <v>100</v>
      </c>
      <c r="K24" s="17"/>
      <c r="L24" s="46"/>
      <c r="M24" s="46"/>
      <c r="N24" s="46"/>
      <c r="O24" s="46"/>
      <c r="P24" s="2"/>
      <c r="Q24" s="2"/>
      <c r="R24" s="2"/>
      <c r="S24" s="2"/>
      <c r="T24" s="2"/>
    </row>
    <row r="25" spans="1:20" ht="54" customHeight="1" x14ac:dyDescent="0.25">
      <c r="A25" s="12" t="s">
        <v>96</v>
      </c>
      <c r="B25" s="12" t="s">
        <v>97</v>
      </c>
      <c r="C25" s="153"/>
      <c r="D25" s="70" t="s">
        <v>78</v>
      </c>
      <c r="E25" s="70" t="s">
        <v>78</v>
      </c>
      <c r="F25" s="70" t="s">
        <v>78</v>
      </c>
      <c r="G25" s="70" t="s">
        <v>78</v>
      </c>
      <c r="H25" s="54">
        <v>1044.5999999999999</v>
      </c>
      <c r="I25" s="54">
        <v>932.3</v>
      </c>
      <c r="J25" s="54">
        <v>942.6</v>
      </c>
      <c r="K25" s="55">
        <v>1306.9429</v>
      </c>
      <c r="L25" s="55">
        <v>1533.98</v>
      </c>
      <c r="M25" s="55">
        <v>1404.9</v>
      </c>
      <c r="N25" s="55">
        <v>1347</v>
      </c>
      <c r="O25" s="55">
        <v>1346.9</v>
      </c>
      <c r="P25" s="2"/>
      <c r="Q25" s="2"/>
      <c r="R25" s="2"/>
      <c r="S25" s="2"/>
      <c r="T25" s="2"/>
    </row>
    <row r="26" spans="1:20" ht="38.25" customHeight="1" x14ac:dyDescent="0.25">
      <c r="A26" s="12" t="s">
        <v>98</v>
      </c>
      <c r="B26" s="12" t="s">
        <v>56</v>
      </c>
      <c r="C26" s="153"/>
      <c r="D26" s="70" t="s">
        <v>78</v>
      </c>
      <c r="E26" s="70" t="s">
        <v>78</v>
      </c>
      <c r="F26" s="70" t="s">
        <v>78</v>
      </c>
      <c r="G26" s="70" t="s">
        <v>78</v>
      </c>
      <c r="H26" s="54">
        <v>2053.3200000000002</v>
      </c>
      <c r="I26" s="46">
        <v>720.8</v>
      </c>
      <c r="J26" s="54">
        <v>765</v>
      </c>
      <c r="K26" s="17">
        <v>217.87398999999999</v>
      </c>
      <c r="L26" s="17">
        <v>0</v>
      </c>
      <c r="M26" s="17">
        <v>0</v>
      </c>
      <c r="N26" s="17">
        <v>0</v>
      </c>
      <c r="O26" s="17">
        <v>0</v>
      </c>
      <c r="P26" s="2"/>
      <c r="Q26" s="2"/>
      <c r="R26" s="2"/>
      <c r="S26" s="2"/>
      <c r="T26" s="2"/>
    </row>
    <row r="27" spans="1:20" ht="51.75" customHeight="1" x14ac:dyDescent="0.25">
      <c r="A27" s="12" t="s">
        <v>99</v>
      </c>
      <c r="B27" s="12" t="s">
        <v>100</v>
      </c>
      <c r="C27" s="153"/>
      <c r="D27" s="70" t="s">
        <v>78</v>
      </c>
      <c r="E27" s="70" t="s">
        <v>78</v>
      </c>
      <c r="F27" s="70" t="s">
        <v>78</v>
      </c>
      <c r="G27" s="70" t="s">
        <v>78</v>
      </c>
      <c r="H27" s="54">
        <f t="shared" ref="H27:J27" si="7">SUM(H28:H29)</f>
        <v>1670.6</v>
      </c>
      <c r="I27" s="54">
        <f t="shared" si="7"/>
        <v>1939.8</v>
      </c>
      <c r="J27" s="54">
        <f t="shared" si="7"/>
        <v>2645</v>
      </c>
      <c r="K27" s="55">
        <f>SUM(K28:K29)</f>
        <v>3218.5213000000003</v>
      </c>
      <c r="L27" s="54">
        <f>SUM(L28:L29)</f>
        <v>2881.96</v>
      </c>
      <c r="M27" s="54">
        <f t="shared" ref="M27:O27" si="8">SUM(M28:M29)</f>
        <v>2944.2</v>
      </c>
      <c r="N27" s="54">
        <f t="shared" si="8"/>
        <v>3862</v>
      </c>
      <c r="O27" s="54">
        <f t="shared" si="8"/>
        <v>3862.1</v>
      </c>
      <c r="P27" s="2"/>
      <c r="Q27" s="2"/>
      <c r="R27" s="2"/>
      <c r="S27" s="2"/>
      <c r="T27" s="2"/>
    </row>
    <row r="28" spans="1:20" ht="66" customHeight="1" x14ac:dyDescent="0.25">
      <c r="A28" s="12" t="s">
        <v>101</v>
      </c>
      <c r="B28" s="12" t="s">
        <v>59</v>
      </c>
      <c r="C28" s="153"/>
      <c r="D28" s="70" t="s">
        <v>78</v>
      </c>
      <c r="E28" s="70" t="s">
        <v>78</v>
      </c>
      <c r="F28" s="70" t="s">
        <v>78</v>
      </c>
      <c r="G28" s="70" t="s">
        <v>78</v>
      </c>
      <c r="H28" s="54">
        <v>755</v>
      </c>
      <c r="I28" s="46">
        <v>754.8</v>
      </c>
      <c r="J28" s="46">
        <v>755</v>
      </c>
      <c r="K28" s="17">
        <v>900.76567</v>
      </c>
      <c r="L28" s="17">
        <v>881.86</v>
      </c>
      <c r="M28" s="17">
        <v>940.6</v>
      </c>
      <c r="N28" s="17">
        <v>940.6</v>
      </c>
      <c r="O28" s="17">
        <v>940.6</v>
      </c>
      <c r="P28" s="2"/>
      <c r="Q28" s="2"/>
      <c r="R28" s="2"/>
      <c r="S28" s="2"/>
      <c r="T28" s="2"/>
    </row>
    <row r="29" spans="1:20" ht="51" customHeight="1" x14ac:dyDescent="0.25">
      <c r="A29" s="12" t="s">
        <v>102</v>
      </c>
      <c r="B29" s="12" t="s">
        <v>61</v>
      </c>
      <c r="C29" s="153"/>
      <c r="D29" s="70" t="s">
        <v>78</v>
      </c>
      <c r="E29" s="70" t="s">
        <v>78</v>
      </c>
      <c r="F29" s="70" t="s">
        <v>78</v>
      </c>
      <c r="G29" s="70" t="s">
        <v>78</v>
      </c>
      <c r="H29" s="54">
        <v>915.6</v>
      </c>
      <c r="I29" s="46">
        <v>1185</v>
      </c>
      <c r="J29" s="46">
        <v>1890</v>
      </c>
      <c r="K29" s="17">
        <v>2317.7556300000001</v>
      </c>
      <c r="L29" s="17">
        <v>2000.1</v>
      </c>
      <c r="M29" s="17">
        <v>2003.6</v>
      </c>
      <c r="N29" s="17">
        <v>2921.4</v>
      </c>
      <c r="O29" s="17">
        <v>2921.5</v>
      </c>
      <c r="P29" s="2"/>
      <c r="Q29" s="2"/>
      <c r="R29" s="2"/>
      <c r="S29" s="2"/>
      <c r="T29" s="2"/>
    </row>
    <row r="30" spans="1:20" ht="41.25" customHeight="1" x14ac:dyDescent="0.25">
      <c r="A30" s="12" t="s">
        <v>103</v>
      </c>
      <c r="B30" s="12" t="s">
        <v>104</v>
      </c>
      <c r="C30" s="153"/>
      <c r="D30" s="70" t="s">
        <v>78</v>
      </c>
      <c r="E30" s="70" t="s">
        <v>78</v>
      </c>
      <c r="F30" s="70" t="s">
        <v>78</v>
      </c>
      <c r="G30" s="70" t="s">
        <v>78</v>
      </c>
      <c r="H30" s="66"/>
      <c r="I30" s="66"/>
      <c r="J30" s="66"/>
      <c r="K30" s="55">
        <v>0</v>
      </c>
      <c r="L30" s="54">
        <v>0</v>
      </c>
      <c r="M30" s="54">
        <v>0</v>
      </c>
      <c r="N30" s="54">
        <v>0</v>
      </c>
      <c r="O30" s="54">
        <v>0</v>
      </c>
      <c r="P30" s="2"/>
      <c r="Q30" s="2"/>
      <c r="R30" s="2"/>
      <c r="S30" s="2"/>
      <c r="T30" s="2"/>
    </row>
    <row r="31" spans="1:20" x14ac:dyDescent="0.25">
      <c r="A31" s="61"/>
      <c r="B31" s="86" t="s">
        <v>105</v>
      </c>
      <c r="C31" s="117"/>
      <c r="D31" s="86"/>
      <c r="E31" s="86"/>
      <c r="F31" s="86"/>
      <c r="G31" s="86"/>
      <c r="H31" s="87"/>
      <c r="I31" s="87"/>
      <c r="J31" s="87"/>
      <c r="K31" s="88"/>
      <c r="L31" s="87"/>
      <c r="M31" s="87"/>
      <c r="N31" s="87"/>
      <c r="P31" s="61"/>
      <c r="Q31" s="61"/>
      <c r="R31" s="61"/>
      <c r="S31" s="61"/>
      <c r="T31" s="61"/>
    </row>
  </sheetData>
  <mergeCells count="10">
    <mergeCell ref="A1:M1"/>
    <mergeCell ref="G2:M2"/>
    <mergeCell ref="A3:N3"/>
    <mergeCell ref="A7:A8"/>
    <mergeCell ref="B7:B8"/>
    <mergeCell ref="C16:C20"/>
    <mergeCell ref="C21:C30"/>
    <mergeCell ref="A4:A5"/>
    <mergeCell ref="B4:B5"/>
    <mergeCell ref="C4:C5"/>
  </mergeCells>
  <pageMargins left="0.7" right="0.7" top="0.75" bottom="0.75" header="0.3" footer="0.3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1"/>
  <sheetViews>
    <sheetView topLeftCell="A7" workbookViewId="0">
      <selection activeCell="H90" sqref="H90"/>
    </sheetView>
  </sheetViews>
  <sheetFormatPr defaultRowHeight="15" x14ac:dyDescent="0.25"/>
  <cols>
    <col min="1" max="1" width="14" style="2" customWidth="1"/>
    <col min="2" max="2" width="41.140625" style="2" customWidth="1"/>
    <col min="3" max="3" width="21.85546875" style="2" customWidth="1"/>
    <col min="4" max="4" width="10" style="59" customWidth="1"/>
    <col min="5" max="5" width="8.5703125" style="59" customWidth="1"/>
    <col min="6" max="6" width="9.42578125" style="59" customWidth="1"/>
    <col min="7" max="7" width="11" style="59" customWidth="1"/>
    <col min="8" max="8" width="8.7109375" style="59" customWidth="1"/>
    <col min="9" max="10" width="9.140625" style="59" customWidth="1"/>
    <col min="12" max="255" width="9.140625" style="2"/>
    <col min="256" max="256" width="11.140625" style="2" customWidth="1"/>
    <col min="257" max="257" width="43.85546875" style="2" customWidth="1"/>
    <col min="258" max="258" width="23.7109375" style="2" customWidth="1"/>
    <col min="259" max="259" width="11" style="2" customWidth="1"/>
    <col min="260" max="260" width="10.5703125" style="2" customWidth="1"/>
    <col min="261" max="261" width="9.42578125" style="2" customWidth="1"/>
    <col min="262" max="262" width="9.28515625" style="2" customWidth="1"/>
    <col min="263" max="263" width="9.5703125" style="2" customWidth="1"/>
    <col min="264" max="264" width="8.42578125" style="2" customWidth="1"/>
    <col min="265" max="511" width="9.140625" style="2"/>
    <col min="512" max="512" width="11.140625" style="2" customWidth="1"/>
    <col min="513" max="513" width="43.85546875" style="2" customWidth="1"/>
    <col min="514" max="514" width="23.7109375" style="2" customWidth="1"/>
    <col min="515" max="515" width="11" style="2" customWidth="1"/>
    <col min="516" max="516" width="10.5703125" style="2" customWidth="1"/>
    <col min="517" max="517" width="9.42578125" style="2" customWidth="1"/>
    <col min="518" max="518" width="9.28515625" style="2" customWidth="1"/>
    <col min="519" max="519" width="9.5703125" style="2" customWidth="1"/>
    <col min="520" max="520" width="8.42578125" style="2" customWidth="1"/>
    <col min="521" max="767" width="9.140625" style="2"/>
    <col min="768" max="768" width="11.140625" style="2" customWidth="1"/>
    <col min="769" max="769" width="43.85546875" style="2" customWidth="1"/>
    <col min="770" max="770" width="23.7109375" style="2" customWidth="1"/>
    <col min="771" max="771" width="11" style="2" customWidth="1"/>
    <col min="772" max="772" width="10.5703125" style="2" customWidth="1"/>
    <col min="773" max="773" width="9.42578125" style="2" customWidth="1"/>
    <col min="774" max="774" width="9.28515625" style="2" customWidth="1"/>
    <col min="775" max="775" width="9.5703125" style="2" customWidth="1"/>
    <col min="776" max="776" width="8.42578125" style="2" customWidth="1"/>
    <col min="777" max="1023" width="9.140625" style="2"/>
    <col min="1024" max="1024" width="11.140625" style="2" customWidth="1"/>
    <col min="1025" max="1025" width="43.85546875" style="2" customWidth="1"/>
    <col min="1026" max="1026" width="23.7109375" style="2" customWidth="1"/>
    <col min="1027" max="1027" width="11" style="2" customWidth="1"/>
    <col min="1028" max="1028" width="10.5703125" style="2" customWidth="1"/>
    <col min="1029" max="1029" width="9.42578125" style="2" customWidth="1"/>
    <col min="1030" max="1030" width="9.28515625" style="2" customWidth="1"/>
    <col min="1031" max="1031" width="9.5703125" style="2" customWidth="1"/>
    <col min="1032" max="1032" width="8.42578125" style="2" customWidth="1"/>
    <col min="1033" max="1279" width="9.140625" style="2"/>
    <col min="1280" max="1280" width="11.140625" style="2" customWidth="1"/>
    <col min="1281" max="1281" width="43.85546875" style="2" customWidth="1"/>
    <col min="1282" max="1282" width="23.7109375" style="2" customWidth="1"/>
    <col min="1283" max="1283" width="11" style="2" customWidth="1"/>
    <col min="1284" max="1284" width="10.5703125" style="2" customWidth="1"/>
    <col min="1285" max="1285" width="9.42578125" style="2" customWidth="1"/>
    <col min="1286" max="1286" width="9.28515625" style="2" customWidth="1"/>
    <col min="1287" max="1287" width="9.5703125" style="2" customWidth="1"/>
    <col min="1288" max="1288" width="8.42578125" style="2" customWidth="1"/>
    <col min="1289" max="1535" width="9.140625" style="2"/>
    <col min="1536" max="1536" width="11.140625" style="2" customWidth="1"/>
    <col min="1537" max="1537" width="43.85546875" style="2" customWidth="1"/>
    <col min="1538" max="1538" width="23.7109375" style="2" customWidth="1"/>
    <col min="1539" max="1539" width="11" style="2" customWidth="1"/>
    <col min="1540" max="1540" width="10.5703125" style="2" customWidth="1"/>
    <col min="1541" max="1541" width="9.42578125" style="2" customWidth="1"/>
    <col min="1542" max="1542" width="9.28515625" style="2" customWidth="1"/>
    <col min="1543" max="1543" width="9.5703125" style="2" customWidth="1"/>
    <col min="1544" max="1544" width="8.42578125" style="2" customWidth="1"/>
    <col min="1545" max="1791" width="9.140625" style="2"/>
    <col min="1792" max="1792" width="11.140625" style="2" customWidth="1"/>
    <col min="1793" max="1793" width="43.85546875" style="2" customWidth="1"/>
    <col min="1794" max="1794" width="23.7109375" style="2" customWidth="1"/>
    <col min="1795" max="1795" width="11" style="2" customWidth="1"/>
    <col min="1796" max="1796" width="10.5703125" style="2" customWidth="1"/>
    <col min="1797" max="1797" width="9.42578125" style="2" customWidth="1"/>
    <col min="1798" max="1798" width="9.28515625" style="2" customWidth="1"/>
    <col min="1799" max="1799" width="9.5703125" style="2" customWidth="1"/>
    <col min="1800" max="1800" width="8.42578125" style="2" customWidth="1"/>
    <col min="1801" max="2047" width="9.140625" style="2"/>
    <col min="2048" max="2048" width="11.140625" style="2" customWidth="1"/>
    <col min="2049" max="2049" width="43.85546875" style="2" customWidth="1"/>
    <col min="2050" max="2050" width="23.7109375" style="2" customWidth="1"/>
    <col min="2051" max="2051" width="11" style="2" customWidth="1"/>
    <col min="2052" max="2052" width="10.5703125" style="2" customWidth="1"/>
    <col min="2053" max="2053" width="9.42578125" style="2" customWidth="1"/>
    <col min="2054" max="2054" width="9.28515625" style="2" customWidth="1"/>
    <col min="2055" max="2055" width="9.5703125" style="2" customWidth="1"/>
    <col min="2056" max="2056" width="8.42578125" style="2" customWidth="1"/>
    <col min="2057" max="2303" width="9.140625" style="2"/>
    <col min="2304" max="2304" width="11.140625" style="2" customWidth="1"/>
    <col min="2305" max="2305" width="43.85546875" style="2" customWidth="1"/>
    <col min="2306" max="2306" width="23.7109375" style="2" customWidth="1"/>
    <col min="2307" max="2307" width="11" style="2" customWidth="1"/>
    <col min="2308" max="2308" width="10.5703125" style="2" customWidth="1"/>
    <col min="2309" max="2309" width="9.42578125" style="2" customWidth="1"/>
    <col min="2310" max="2310" width="9.28515625" style="2" customWidth="1"/>
    <col min="2311" max="2311" width="9.5703125" style="2" customWidth="1"/>
    <col min="2312" max="2312" width="8.42578125" style="2" customWidth="1"/>
    <col min="2313" max="2559" width="9.140625" style="2"/>
    <col min="2560" max="2560" width="11.140625" style="2" customWidth="1"/>
    <col min="2561" max="2561" width="43.85546875" style="2" customWidth="1"/>
    <col min="2562" max="2562" width="23.7109375" style="2" customWidth="1"/>
    <col min="2563" max="2563" width="11" style="2" customWidth="1"/>
    <col min="2564" max="2564" width="10.5703125" style="2" customWidth="1"/>
    <col min="2565" max="2565" width="9.42578125" style="2" customWidth="1"/>
    <col min="2566" max="2566" width="9.28515625" style="2" customWidth="1"/>
    <col min="2567" max="2567" width="9.5703125" style="2" customWidth="1"/>
    <col min="2568" max="2568" width="8.42578125" style="2" customWidth="1"/>
    <col min="2569" max="2815" width="9.140625" style="2"/>
    <col min="2816" max="2816" width="11.140625" style="2" customWidth="1"/>
    <col min="2817" max="2817" width="43.85546875" style="2" customWidth="1"/>
    <col min="2818" max="2818" width="23.7109375" style="2" customWidth="1"/>
    <col min="2819" max="2819" width="11" style="2" customWidth="1"/>
    <col min="2820" max="2820" width="10.5703125" style="2" customWidth="1"/>
    <col min="2821" max="2821" width="9.42578125" style="2" customWidth="1"/>
    <col min="2822" max="2822" width="9.28515625" style="2" customWidth="1"/>
    <col min="2823" max="2823" width="9.5703125" style="2" customWidth="1"/>
    <col min="2824" max="2824" width="8.42578125" style="2" customWidth="1"/>
    <col min="2825" max="3071" width="9.140625" style="2"/>
    <col min="3072" max="3072" width="11.140625" style="2" customWidth="1"/>
    <col min="3073" max="3073" width="43.85546875" style="2" customWidth="1"/>
    <col min="3074" max="3074" width="23.7109375" style="2" customWidth="1"/>
    <col min="3075" max="3075" width="11" style="2" customWidth="1"/>
    <col min="3076" max="3076" width="10.5703125" style="2" customWidth="1"/>
    <col min="3077" max="3077" width="9.42578125" style="2" customWidth="1"/>
    <col min="3078" max="3078" width="9.28515625" style="2" customWidth="1"/>
    <col min="3079" max="3079" width="9.5703125" style="2" customWidth="1"/>
    <col min="3080" max="3080" width="8.42578125" style="2" customWidth="1"/>
    <col min="3081" max="3327" width="9.140625" style="2"/>
    <col min="3328" max="3328" width="11.140625" style="2" customWidth="1"/>
    <col min="3329" max="3329" width="43.85546875" style="2" customWidth="1"/>
    <col min="3330" max="3330" width="23.7109375" style="2" customWidth="1"/>
    <col min="3331" max="3331" width="11" style="2" customWidth="1"/>
    <col min="3332" max="3332" width="10.5703125" style="2" customWidth="1"/>
    <col min="3333" max="3333" width="9.42578125" style="2" customWidth="1"/>
    <col min="3334" max="3334" width="9.28515625" style="2" customWidth="1"/>
    <col min="3335" max="3335" width="9.5703125" style="2" customWidth="1"/>
    <col min="3336" max="3336" width="8.42578125" style="2" customWidth="1"/>
    <col min="3337" max="3583" width="9.140625" style="2"/>
    <col min="3584" max="3584" width="11.140625" style="2" customWidth="1"/>
    <col min="3585" max="3585" width="43.85546875" style="2" customWidth="1"/>
    <col min="3586" max="3586" width="23.7109375" style="2" customWidth="1"/>
    <col min="3587" max="3587" width="11" style="2" customWidth="1"/>
    <col min="3588" max="3588" width="10.5703125" style="2" customWidth="1"/>
    <col min="3589" max="3589" width="9.42578125" style="2" customWidth="1"/>
    <col min="3590" max="3590" width="9.28515625" style="2" customWidth="1"/>
    <col min="3591" max="3591" width="9.5703125" style="2" customWidth="1"/>
    <col min="3592" max="3592" width="8.42578125" style="2" customWidth="1"/>
    <col min="3593" max="3839" width="9.140625" style="2"/>
    <col min="3840" max="3840" width="11.140625" style="2" customWidth="1"/>
    <col min="3841" max="3841" width="43.85546875" style="2" customWidth="1"/>
    <col min="3842" max="3842" width="23.7109375" style="2" customWidth="1"/>
    <col min="3843" max="3843" width="11" style="2" customWidth="1"/>
    <col min="3844" max="3844" width="10.5703125" style="2" customWidth="1"/>
    <col min="3845" max="3845" width="9.42578125" style="2" customWidth="1"/>
    <col min="3846" max="3846" width="9.28515625" style="2" customWidth="1"/>
    <col min="3847" max="3847" width="9.5703125" style="2" customWidth="1"/>
    <col min="3848" max="3848" width="8.42578125" style="2" customWidth="1"/>
    <col min="3849" max="4095" width="9.140625" style="2"/>
    <col min="4096" max="4096" width="11.140625" style="2" customWidth="1"/>
    <col min="4097" max="4097" width="43.85546875" style="2" customWidth="1"/>
    <col min="4098" max="4098" width="23.7109375" style="2" customWidth="1"/>
    <col min="4099" max="4099" width="11" style="2" customWidth="1"/>
    <col min="4100" max="4100" width="10.5703125" style="2" customWidth="1"/>
    <col min="4101" max="4101" width="9.42578125" style="2" customWidth="1"/>
    <col min="4102" max="4102" width="9.28515625" style="2" customWidth="1"/>
    <col min="4103" max="4103" width="9.5703125" style="2" customWidth="1"/>
    <col min="4104" max="4104" width="8.42578125" style="2" customWidth="1"/>
    <col min="4105" max="4351" width="9.140625" style="2"/>
    <col min="4352" max="4352" width="11.140625" style="2" customWidth="1"/>
    <col min="4353" max="4353" width="43.85546875" style="2" customWidth="1"/>
    <col min="4354" max="4354" width="23.7109375" style="2" customWidth="1"/>
    <col min="4355" max="4355" width="11" style="2" customWidth="1"/>
    <col min="4356" max="4356" width="10.5703125" style="2" customWidth="1"/>
    <col min="4357" max="4357" width="9.42578125" style="2" customWidth="1"/>
    <col min="4358" max="4358" width="9.28515625" style="2" customWidth="1"/>
    <col min="4359" max="4359" width="9.5703125" style="2" customWidth="1"/>
    <col min="4360" max="4360" width="8.42578125" style="2" customWidth="1"/>
    <col min="4361" max="4607" width="9.140625" style="2"/>
    <col min="4608" max="4608" width="11.140625" style="2" customWidth="1"/>
    <col min="4609" max="4609" width="43.85546875" style="2" customWidth="1"/>
    <col min="4610" max="4610" width="23.7109375" style="2" customWidth="1"/>
    <col min="4611" max="4611" width="11" style="2" customWidth="1"/>
    <col min="4612" max="4612" width="10.5703125" style="2" customWidth="1"/>
    <col min="4613" max="4613" width="9.42578125" style="2" customWidth="1"/>
    <col min="4614" max="4614" width="9.28515625" style="2" customWidth="1"/>
    <col min="4615" max="4615" width="9.5703125" style="2" customWidth="1"/>
    <col min="4616" max="4616" width="8.42578125" style="2" customWidth="1"/>
    <col min="4617" max="4863" width="9.140625" style="2"/>
    <col min="4864" max="4864" width="11.140625" style="2" customWidth="1"/>
    <col min="4865" max="4865" width="43.85546875" style="2" customWidth="1"/>
    <col min="4866" max="4866" width="23.7109375" style="2" customWidth="1"/>
    <col min="4867" max="4867" width="11" style="2" customWidth="1"/>
    <col min="4868" max="4868" width="10.5703125" style="2" customWidth="1"/>
    <col min="4869" max="4869" width="9.42578125" style="2" customWidth="1"/>
    <col min="4870" max="4870" width="9.28515625" style="2" customWidth="1"/>
    <col min="4871" max="4871" width="9.5703125" style="2" customWidth="1"/>
    <col min="4872" max="4872" width="8.42578125" style="2" customWidth="1"/>
    <col min="4873" max="5119" width="9.140625" style="2"/>
    <col min="5120" max="5120" width="11.140625" style="2" customWidth="1"/>
    <col min="5121" max="5121" width="43.85546875" style="2" customWidth="1"/>
    <col min="5122" max="5122" width="23.7109375" style="2" customWidth="1"/>
    <col min="5123" max="5123" width="11" style="2" customWidth="1"/>
    <col min="5124" max="5124" width="10.5703125" style="2" customWidth="1"/>
    <col min="5125" max="5125" width="9.42578125" style="2" customWidth="1"/>
    <col min="5126" max="5126" width="9.28515625" style="2" customWidth="1"/>
    <col min="5127" max="5127" width="9.5703125" style="2" customWidth="1"/>
    <col min="5128" max="5128" width="8.42578125" style="2" customWidth="1"/>
    <col min="5129" max="5375" width="9.140625" style="2"/>
    <col min="5376" max="5376" width="11.140625" style="2" customWidth="1"/>
    <col min="5377" max="5377" width="43.85546875" style="2" customWidth="1"/>
    <col min="5378" max="5378" width="23.7109375" style="2" customWidth="1"/>
    <col min="5379" max="5379" width="11" style="2" customWidth="1"/>
    <col min="5380" max="5380" width="10.5703125" style="2" customWidth="1"/>
    <col min="5381" max="5381" width="9.42578125" style="2" customWidth="1"/>
    <col min="5382" max="5382" width="9.28515625" style="2" customWidth="1"/>
    <col min="5383" max="5383" width="9.5703125" style="2" customWidth="1"/>
    <col min="5384" max="5384" width="8.42578125" style="2" customWidth="1"/>
    <col min="5385" max="5631" width="9.140625" style="2"/>
    <col min="5632" max="5632" width="11.140625" style="2" customWidth="1"/>
    <col min="5633" max="5633" width="43.85546875" style="2" customWidth="1"/>
    <col min="5634" max="5634" width="23.7109375" style="2" customWidth="1"/>
    <col min="5635" max="5635" width="11" style="2" customWidth="1"/>
    <col min="5636" max="5636" width="10.5703125" style="2" customWidth="1"/>
    <col min="5637" max="5637" width="9.42578125" style="2" customWidth="1"/>
    <col min="5638" max="5638" width="9.28515625" style="2" customWidth="1"/>
    <col min="5639" max="5639" width="9.5703125" style="2" customWidth="1"/>
    <col min="5640" max="5640" width="8.42578125" style="2" customWidth="1"/>
    <col min="5641" max="5887" width="9.140625" style="2"/>
    <col min="5888" max="5888" width="11.140625" style="2" customWidth="1"/>
    <col min="5889" max="5889" width="43.85546875" style="2" customWidth="1"/>
    <col min="5890" max="5890" width="23.7109375" style="2" customWidth="1"/>
    <col min="5891" max="5891" width="11" style="2" customWidth="1"/>
    <col min="5892" max="5892" width="10.5703125" style="2" customWidth="1"/>
    <col min="5893" max="5893" width="9.42578125" style="2" customWidth="1"/>
    <col min="5894" max="5894" width="9.28515625" style="2" customWidth="1"/>
    <col min="5895" max="5895" width="9.5703125" style="2" customWidth="1"/>
    <col min="5896" max="5896" width="8.42578125" style="2" customWidth="1"/>
    <col min="5897" max="6143" width="9.140625" style="2"/>
    <col min="6144" max="6144" width="11.140625" style="2" customWidth="1"/>
    <col min="6145" max="6145" width="43.85546875" style="2" customWidth="1"/>
    <col min="6146" max="6146" width="23.7109375" style="2" customWidth="1"/>
    <col min="6147" max="6147" width="11" style="2" customWidth="1"/>
    <col min="6148" max="6148" width="10.5703125" style="2" customWidth="1"/>
    <col min="6149" max="6149" width="9.42578125" style="2" customWidth="1"/>
    <col min="6150" max="6150" width="9.28515625" style="2" customWidth="1"/>
    <col min="6151" max="6151" width="9.5703125" style="2" customWidth="1"/>
    <col min="6152" max="6152" width="8.42578125" style="2" customWidth="1"/>
    <col min="6153" max="6399" width="9.140625" style="2"/>
    <col min="6400" max="6400" width="11.140625" style="2" customWidth="1"/>
    <col min="6401" max="6401" width="43.85546875" style="2" customWidth="1"/>
    <col min="6402" max="6402" width="23.7109375" style="2" customWidth="1"/>
    <col min="6403" max="6403" width="11" style="2" customWidth="1"/>
    <col min="6404" max="6404" width="10.5703125" style="2" customWidth="1"/>
    <col min="6405" max="6405" width="9.42578125" style="2" customWidth="1"/>
    <col min="6406" max="6406" width="9.28515625" style="2" customWidth="1"/>
    <col min="6407" max="6407" width="9.5703125" style="2" customWidth="1"/>
    <col min="6408" max="6408" width="8.42578125" style="2" customWidth="1"/>
    <col min="6409" max="6655" width="9.140625" style="2"/>
    <col min="6656" max="6656" width="11.140625" style="2" customWidth="1"/>
    <col min="6657" max="6657" width="43.85546875" style="2" customWidth="1"/>
    <col min="6658" max="6658" width="23.7109375" style="2" customWidth="1"/>
    <col min="6659" max="6659" width="11" style="2" customWidth="1"/>
    <col min="6660" max="6660" width="10.5703125" style="2" customWidth="1"/>
    <col min="6661" max="6661" width="9.42578125" style="2" customWidth="1"/>
    <col min="6662" max="6662" width="9.28515625" style="2" customWidth="1"/>
    <col min="6663" max="6663" width="9.5703125" style="2" customWidth="1"/>
    <col min="6664" max="6664" width="8.42578125" style="2" customWidth="1"/>
    <col min="6665" max="6911" width="9.140625" style="2"/>
    <col min="6912" max="6912" width="11.140625" style="2" customWidth="1"/>
    <col min="6913" max="6913" width="43.85546875" style="2" customWidth="1"/>
    <col min="6914" max="6914" width="23.7109375" style="2" customWidth="1"/>
    <col min="6915" max="6915" width="11" style="2" customWidth="1"/>
    <col min="6916" max="6916" width="10.5703125" style="2" customWidth="1"/>
    <col min="6917" max="6917" width="9.42578125" style="2" customWidth="1"/>
    <col min="6918" max="6918" width="9.28515625" style="2" customWidth="1"/>
    <col min="6919" max="6919" width="9.5703125" style="2" customWidth="1"/>
    <col min="6920" max="6920" width="8.42578125" style="2" customWidth="1"/>
    <col min="6921" max="7167" width="9.140625" style="2"/>
    <col min="7168" max="7168" width="11.140625" style="2" customWidth="1"/>
    <col min="7169" max="7169" width="43.85546875" style="2" customWidth="1"/>
    <col min="7170" max="7170" width="23.7109375" style="2" customWidth="1"/>
    <col min="7171" max="7171" width="11" style="2" customWidth="1"/>
    <col min="7172" max="7172" width="10.5703125" style="2" customWidth="1"/>
    <col min="7173" max="7173" width="9.42578125" style="2" customWidth="1"/>
    <col min="7174" max="7174" width="9.28515625" style="2" customWidth="1"/>
    <col min="7175" max="7175" width="9.5703125" style="2" customWidth="1"/>
    <col min="7176" max="7176" width="8.42578125" style="2" customWidth="1"/>
    <col min="7177" max="7423" width="9.140625" style="2"/>
    <col min="7424" max="7424" width="11.140625" style="2" customWidth="1"/>
    <col min="7425" max="7425" width="43.85546875" style="2" customWidth="1"/>
    <col min="7426" max="7426" width="23.7109375" style="2" customWidth="1"/>
    <col min="7427" max="7427" width="11" style="2" customWidth="1"/>
    <col min="7428" max="7428" width="10.5703125" style="2" customWidth="1"/>
    <col min="7429" max="7429" width="9.42578125" style="2" customWidth="1"/>
    <col min="7430" max="7430" width="9.28515625" style="2" customWidth="1"/>
    <col min="7431" max="7431" width="9.5703125" style="2" customWidth="1"/>
    <col min="7432" max="7432" width="8.42578125" style="2" customWidth="1"/>
    <col min="7433" max="7679" width="9.140625" style="2"/>
    <col min="7680" max="7680" width="11.140625" style="2" customWidth="1"/>
    <col min="7681" max="7681" width="43.85546875" style="2" customWidth="1"/>
    <col min="7682" max="7682" width="23.7109375" style="2" customWidth="1"/>
    <col min="7683" max="7683" width="11" style="2" customWidth="1"/>
    <col min="7684" max="7684" width="10.5703125" style="2" customWidth="1"/>
    <col min="7685" max="7685" width="9.42578125" style="2" customWidth="1"/>
    <col min="7686" max="7686" width="9.28515625" style="2" customWidth="1"/>
    <col min="7687" max="7687" width="9.5703125" style="2" customWidth="1"/>
    <col min="7688" max="7688" width="8.42578125" style="2" customWidth="1"/>
    <col min="7689" max="7935" width="9.140625" style="2"/>
    <col min="7936" max="7936" width="11.140625" style="2" customWidth="1"/>
    <col min="7937" max="7937" width="43.85546875" style="2" customWidth="1"/>
    <col min="7938" max="7938" width="23.7109375" style="2" customWidth="1"/>
    <col min="7939" max="7939" width="11" style="2" customWidth="1"/>
    <col min="7940" max="7940" width="10.5703125" style="2" customWidth="1"/>
    <col min="7941" max="7941" width="9.42578125" style="2" customWidth="1"/>
    <col min="7942" max="7942" width="9.28515625" style="2" customWidth="1"/>
    <col min="7943" max="7943" width="9.5703125" style="2" customWidth="1"/>
    <col min="7944" max="7944" width="8.42578125" style="2" customWidth="1"/>
    <col min="7945" max="8191" width="9.140625" style="2"/>
    <col min="8192" max="8192" width="11.140625" style="2" customWidth="1"/>
    <col min="8193" max="8193" width="43.85546875" style="2" customWidth="1"/>
    <col min="8194" max="8194" width="23.7109375" style="2" customWidth="1"/>
    <col min="8195" max="8195" width="11" style="2" customWidth="1"/>
    <col min="8196" max="8196" width="10.5703125" style="2" customWidth="1"/>
    <col min="8197" max="8197" width="9.42578125" style="2" customWidth="1"/>
    <col min="8198" max="8198" width="9.28515625" style="2" customWidth="1"/>
    <col min="8199" max="8199" width="9.5703125" style="2" customWidth="1"/>
    <col min="8200" max="8200" width="8.42578125" style="2" customWidth="1"/>
    <col min="8201" max="8447" width="9.140625" style="2"/>
    <col min="8448" max="8448" width="11.140625" style="2" customWidth="1"/>
    <col min="8449" max="8449" width="43.85546875" style="2" customWidth="1"/>
    <col min="8450" max="8450" width="23.7109375" style="2" customWidth="1"/>
    <col min="8451" max="8451" width="11" style="2" customWidth="1"/>
    <col min="8452" max="8452" width="10.5703125" style="2" customWidth="1"/>
    <col min="8453" max="8453" width="9.42578125" style="2" customWidth="1"/>
    <col min="8454" max="8454" width="9.28515625" style="2" customWidth="1"/>
    <col min="8455" max="8455" width="9.5703125" style="2" customWidth="1"/>
    <col min="8456" max="8456" width="8.42578125" style="2" customWidth="1"/>
    <col min="8457" max="8703" width="9.140625" style="2"/>
    <col min="8704" max="8704" width="11.140625" style="2" customWidth="1"/>
    <col min="8705" max="8705" width="43.85546875" style="2" customWidth="1"/>
    <col min="8706" max="8706" width="23.7109375" style="2" customWidth="1"/>
    <col min="8707" max="8707" width="11" style="2" customWidth="1"/>
    <col min="8708" max="8708" width="10.5703125" style="2" customWidth="1"/>
    <col min="8709" max="8709" width="9.42578125" style="2" customWidth="1"/>
    <col min="8710" max="8710" width="9.28515625" style="2" customWidth="1"/>
    <col min="8711" max="8711" width="9.5703125" style="2" customWidth="1"/>
    <col min="8712" max="8712" width="8.42578125" style="2" customWidth="1"/>
    <col min="8713" max="8959" width="9.140625" style="2"/>
    <col min="8960" max="8960" width="11.140625" style="2" customWidth="1"/>
    <col min="8961" max="8961" width="43.85546875" style="2" customWidth="1"/>
    <col min="8962" max="8962" width="23.7109375" style="2" customWidth="1"/>
    <col min="8963" max="8963" width="11" style="2" customWidth="1"/>
    <col min="8964" max="8964" width="10.5703125" style="2" customWidth="1"/>
    <col min="8965" max="8965" width="9.42578125" style="2" customWidth="1"/>
    <col min="8966" max="8966" width="9.28515625" style="2" customWidth="1"/>
    <col min="8967" max="8967" width="9.5703125" style="2" customWidth="1"/>
    <col min="8968" max="8968" width="8.42578125" style="2" customWidth="1"/>
    <col min="8969" max="9215" width="9.140625" style="2"/>
    <col min="9216" max="9216" width="11.140625" style="2" customWidth="1"/>
    <col min="9217" max="9217" width="43.85546875" style="2" customWidth="1"/>
    <col min="9218" max="9218" width="23.7109375" style="2" customWidth="1"/>
    <col min="9219" max="9219" width="11" style="2" customWidth="1"/>
    <col min="9220" max="9220" width="10.5703125" style="2" customWidth="1"/>
    <col min="9221" max="9221" width="9.42578125" style="2" customWidth="1"/>
    <col min="9222" max="9222" width="9.28515625" style="2" customWidth="1"/>
    <col min="9223" max="9223" width="9.5703125" style="2" customWidth="1"/>
    <col min="9224" max="9224" width="8.42578125" style="2" customWidth="1"/>
    <col min="9225" max="9471" width="9.140625" style="2"/>
    <col min="9472" max="9472" width="11.140625" style="2" customWidth="1"/>
    <col min="9473" max="9473" width="43.85546875" style="2" customWidth="1"/>
    <col min="9474" max="9474" width="23.7109375" style="2" customWidth="1"/>
    <col min="9475" max="9475" width="11" style="2" customWidth="1"/>
    <col min="9476" max="9476" width="10.5703125" style="2" customWidth="1"/>
    <col min="9477" max="9477" width="9.42578125" style="2" customWidth="1"/>
    <col min="9478" max="9478" width="9.28515625" style="2" customWidth="1"/>
    <col min="9479" max="9479" width="9.5703125" style="2" customWidth="1"/>
    <col min="9480" max="9480" width="8.42578125" style="2" customWidth="1"/>
    <col min="9481" max="9727" width="9.140625" style="2"/>
    <col min="9728" max="9728" width="11.140625" style="2" customWidth="1"/>
    <col min="9729" max="9729" width="43.85546875" style="2" customWidth="1"/>
    <col min="9730" max="9730" width="23.7109375" style="2" customWidth="1"/>
    <col min="9731" max="9731" width="11" style="2" customWidth="1"/>
    <col min="9732" max="9732" width="10.5703125" style="2" customWidth="1"/>
    <col min="9733" max="9733" width="9.42578125" style="2" customWidth="1"/>
    <col min="9734" max="9734" width="9.28515625" style="2" customWidth="1"/>
    <col min="9735" max="9735" width="9.5703125" style="2" customWidth="1"/>
    <col min="9736" max="9736" width="8.42578125" style="2" customWidth="1"/>
    <col min="9737" max="9983" width="9.140625" style="2"/>
    <col min="9984" max="9984" width="11.140625" style="2" customWidth="1"/>
    <col min="9985" max="9985" width="43.85546875" style="2" customWidth="1"/>
    <col min="9986" max="9986" width="23.7109375" style="2" customWidth="1"/>
    <col min="9987" max="9987" width="11" style="2" customWidth="1"/>
    <col min="9988" max="9988" width="10.5703125" style="2" customWidth="1"/>
    <col min="9989" max="9989" width="9.42578125" style="2" customWidth="1"/>
    <col min="9990" max="9990" width="9.28515625" style="2" customWidth="1"/>
    <col min="9991" max="9991" width="9.5703125" style="2" customWidth="1"/>
    <col min="9992" max="9992" width="8.42578125" style="2" customWidth="1"/>
    <col min="9993" max="10239" width="9.140625" style="2"/>
    <col min="10240" max="10240" width="11.140625" style="2" customWidth="1"/>
    <col min="10241" max="10241" width="43.85546875" style="2" customWidth="1"/>
    <col min="10242" max="10242" width="23.7109375" style="2" customWidth="1"/>
    <col min="10243" max="10243" width="11" style="2" customWidth="1"/>
    <col min="10244" max="10244" width="10.5703125" style="2" customWidth="1"/>
    <col min="10245" max="10245" width="9.42578125" style="2" customWidth="1"/>
    <col min="10246" max="10246" width="9.28515625" style="2" customWidth="1"/>
    <col min="10247" max="10247" width="9.5703125" style="2" customWidth="1"/>
    <col min="10248" max="10248" width="8.42578125" style="2" customWidth="1"/>
    <col min="10249" max="10495" width="9.140625" style="2"/>
    <col min="10496" max="10496" width="11.140625" style="2" customWidth="1"/>
    <col min="10497" max="10497" width="43.85546875" style="2" customWidth="1"/>
    <col min="10498" max="10498" width="23.7109375" style="2" customWidth="1"/>
    <col min="10499" max="10499" width="11" style="2" customWidth="1"/>
    <col min="10500" max="10500" width="10.5703125" style="2" customWidth="1"/>
    <col min="10501" max="10501" width="9.42578125" style="2" customWidth="1"/>
    <col min="10502" max="10502" width="9.28515625" style="2" customWidth="1"/>
    <col min="10503" max="10503" width="9.5703125" style="2" customWidth="1"/>
    <col min="10504" max="10504" width="8.42578125" style="2" customWidth="1"/>
    <col min="10505" max="10751" width="9.140625" style="2"/>
    <col min="10752" max="10752" width="11.140625" style="2" customWidth="1"/>
    <col min="10753" max="10753" width="43.85546875" style="2" customWidth="1"/>
    <col min="10754" max="10754" width="23.7109375" style="2" customWidth="1"/>
    <col min="10755" max="10755" width="11" style="2" customWidth="1"/>
    <col min="10756" max="10756" width="10.5703125" style="2" customWidth="1"/>
    <col min="10757" max="10757" width="9.42578125" style="2" customWidth="1"/>
    <col min="10758" max="10758" width="9.28515625" style="2" customWidth="1"/>
    <col min="10759" max="10759" width="9.5703125" style="2" customWidth="1"/>
    <col min="10760" max="10760" width="8.42578125" style="2" customWidth="1"/>
    <col min="10761" max="11007" width="9.140625" style="2"/>
    <col min="11008" max="11008" width="11.140625" style="2" customWidth="1"/>
    <col min="11009" max="11009" width="43.85546875" style="2" customWidth="1"/>
    <col min="11010" max="11010" width="23.7109375" style="2" customWidth="1"/>
    <col min="11011" max="11011" width="11" style="2" customWidth="1"/>
    <col min="11012" max="11012" width="10.5703125" style="2" customWidth="1"/>
    <col min="11013" max="11013" width="9.42578125" style="2" customWidth="1"/>
    <col min="11014" max="11014" width="9.28515625" style="2" customWidth="1"/>
    <col min="11015" max="11015" width="9.5703125" style="2" customWidth="1"/>
    <col min="11016" max="11016" width="8.42578125" style="2" customWidth="1"/>
    <col min="11017" max="11263" width="9.140625" style="2"/>
    <col min="11264" max="11264" width="11.140625" style="2" customWidth="1"/>
    <col min="11265" max="11265" width="43.85546875" style="2" customWidth="1"/>
    <col min="11266" max="11266" width="23.7109375" style="2" customWidth="1"/>
    <col min="11267" max="11267" width="11" style="2" customWidth="1"/>
    <col min="11268" max="11268" width="10.5703125" style="2" customWidth="1"/>
    <col min="11269" max="11269" width="9.42578125" style="2" customWidth="1"/>
    <col min="11270" max="11270" width="9.28515625" style="2" customWidth="1"/>
    <col min="11271" max="11271" width="9.5703125" style="2" customWidth="1"/>
    <col min="11272" max="11272" width="8.42578125" style="2" customWidth="1"/>
    <col min="11273" max="11519" width="9.140625" style="2"/>
    <col min="11520" max="11520" width="11.140625" style="2" customWidth="1"/>
    <col min="11521" max="11521" width="43.85546875" style="2" customWidth="1"/>
    <col min="11522" max="11522" width="23.7109375" style="2" customWidth="1"/>
    <col min="11523" max="11523" width="11" style="2" customWidth="1"/>
    <col min="11524" max="11524" width="10.5703125" style="2" customWidth="1"/>
    <col min="11525" max="11525" width="9.42578125" style="2" customWidth="1"/>
    <col min="11526" max="11526" width="9.28515625" style="2" customWidth="1"/>
    <col min="11527" max="11527" width="9.5703125" style="2" customWidth="1"/>
    <col min="11528" max="11528" width="8.42578125" style="2" customWidth="1"/>
    <col min="11529" max="11775" width="9.140625" style="2"/>
    <col min="11776" max="11776" width="11.140625" style="2" customWidth="1"/>
    <col min="11777" max="11777" width="43.85546875" style="2" customWidth="1"/>
    <col min="11778" max="11778" width="23.7109375" style="2" customWidth="1"/>
    <col min="11779" max="11779" width="11" style="2" customWidth="1"/>
    <col min="11780" max="11780" width="10.5703125" style="2" customWidth="1"/>
    <col min="11781" max="11781" width="9.42578125" style="2" customWidth="1"/>
    <col min="11782" max="11782" width="9.28515625" style="2" customWidth="1"/>
    <col min="11783" max="11783" width="9.5703125" style="2" customWidth="1"/>
    <col min="11784" max="11784" width="8.42578125" style="2" customWidth="1"/>
    <col min="11785" max="12031" width="9.140625" style="2"/>
    <col min="12032" max="12032" width="11.140625" style="2" customWidth="1"/>
    <col min="12033" max="12033" width="43.85546875" style="2" customWidth="1"/>
    <col min="12034" max="12034" width="23.7109375" style="2" customWidth="1"/>
    <col min="12035" max="12035" width="11" style="2" customWidth="1"/>
    <col min="12036" max="12036" width="10.5703125" style="2" customWidth="1"/>
    <col min="12037" max="12037" width="9.42578125" style="2" customWidth="1"/>
    <col min="12038" max="12038" width="9.28515625" style="2" customWidth="1"/>
    <col min="12039" max="12039" width="9.5703125" style="2" customWidth="1"/>
    <col min="12040" max="12040" width="8.42578125" style="2" customWidth="1"/>
    <col min="12041" max="12287" width="9.140625" style="2"/>
    <col min="12288" max="12288" width="11.140625" style="2" customWidth="1"/>
    <col min="12289" max="12289" width="43.85546875" style="2" customWidth="1"/>
    <col min="12290" max="12290" width="23.7109375" style="2" customWidth="1"/>
    <col min="12291" max="12291" width="11" style="2" customWidth="1"/>
    <col min="12292" max="12292" width="10.5703125" style="2" customWidth="1"/>
    <col min="12293" max="12293" width="9.42578125" style="2" customWidth="1"/>
    <col min="12294" max="12294" width="9.28515625" style="2" customWidth="1"/>
    <col min="12295" max="12295" width="9.5703125" style="2" customWidth="1"/>
    <col min="12296" max="12296" width="8.42578125" style="2" customWidth="1"/>
    <col min="12297" max="12543" width="9.140625" style="2"/>
    <col min="12544" max="12544" width="11.140625" style="2" customWidth="1"/>
    <col min="12545" max="12545" width="43.85546875" style="2" customWidth="1"/>
    <col min="12546" max="12546" width="23.7109375" style="2" customWidth="1"/>
    <col min="12547" max="12547" width="11" style="2" customWidth="1"/>
    <col min="12548" max="12548" width="10.5703125" style="2" customWidth="1"/>
    <col min="12549" max="12549" width="9.42578125" style="2" customWidth="1"/>
    <col min="12550" max="12550" width="9.28515625" style="2" customWidth="1"/>
    <col min="12551" max="12551" width="9.5703125" style="2" customWidth="1"/>
    <col min="12552" max="12552" width="8.42578125" style="2" customWidth="1"/>
    <col min="12553" max="12799" width="9.140625" style="2"/>
    <col min="12800" max="12800" width="11.140625" style="2" customWidth="1"/>
    <col min="12801" max="12801" width="43.85546875" style="2" customWidth="1"/>
    <col min="12802" max="12802" width="23.7109375" style="2" customWidth="1"/>
    <col min="12803" max="12803" width="11" style="2" customWidth="1"/>
    <col min="12804" max="12804" width="10.5703125" style="2" customWidth="1"/>
    <col min="12805" max="12805" width="9.42578125" style="2" customWidth="1"/>
    <col min="12806" max="12806" width="9.28515625" style="2" customWidth="1"/>
    <col min="12807" max="12807" width="9.5703125" style="2" customWidth="1"/>
    <col min="12808" max="12808" width="8.42578125" style="2" customWidth="1"/>
    <col min="12809" max="13055" width="9.140625" style="2"/>
    <col min="13056" max="13056" width="11.140625" style="2" customWidth="1"/>
    <col min="13057" max="13057" width="43.85546875" style="2" customWidth="1"/>
    <col min="13058" max="13058" width="23.7109375" style="2" customWidth="1"/>
    <col min="13059" max="13059" width="11" style="2" customWidth="1"/>
    <col min="13060" max="13060" width="10.5703125" style="2" customWidth="1"/>
    <col min="13061" max="13061" width="9.42578125" style="2" customWidth="1"/>
    <col min="13062" max="13062" width="9.28515625" style="2" customWidth="1"/>
    <col min="13063" max="13063" width="9.5703125" style="2" customWidth="1"/>
    <col min="13064" max="13064" width="8.42578125" style="2" customWidth="1"/>
    <col min="13065" max="13311" width="9.140625" style="2"/>
    <col min="13312" max="13312" width="11.140625" style="2" customWidth="1"/>
    <col min="13313" max="13313" width="43.85546875" style="2" customWidth="1"/>
    <col min="13314" max="13314" width="23.7109375" style="2" customWidth="1"/>
    <col min="13315" max="13315" width="11" style="2" customWidth="1"/>
    <col min="13316" max="13316" width="10.5703125" style="2" customWidth="1"/>
    <col min="13317" max="13317" width="9.42578125" style="2" customWidth="1"/>
    <col min="13318" max="13318" width="9.28515625" style="2" customWidth="1"/>
    <col min="13319" max="13319" width="9.5703125" style="2" customWidth="1"/>
    <col min="13320" max="13320" width="8.42578125" style="2" customWidth="1"/>
    <col min="13321" max="13567" width="9.140625" style="2"/>
    <col min="13568" max="13568" width="11.140625" style="2" customWidth="1"/>
    <col min="13569" max="13569" width="43.85546875" style="2" customWidth="1"/>
    <col min="13570" max="13570" width="23.7109375" style="2" customWidth="1"/>
    <col min="13571" max="13571" width="11" style="2" customWidth="1"/>
    <col min="13572" max="13572" width="10.5703125" style="2" customWidth="1"/>
    <col min="13573" max="13573" width="9.42578125" style="2" customWidth="1"/>
    <col min="13574" max="13574" width="9.28515625" style="2" customWidth="1"/>
    <col min="13575" max="13575" width="9.5703125" style="2" customWidth="1"/>
    <col min="13576" max="13576" width="8.42578125" style="2" customWidth="1"/>
    <col min="13577" max="13823" width="9.140625" style="2"/>
    <col min="13824" max="13824" width="11.140625" style="2" customWidth="1"/>
    <col min="13825" max="13825" width="43.85546875" style="2" customWidth="1"/>
    <col min="13826" max="13826" width="23.7109375" style="2" customWidth="1"/>
    <col min="13827" max="13827" width="11" style="2" customWidth="1"/>
    <col min="13828" max="13828" width="10.5703125" style="2" customWidth="1"/>
    <col min="13829" max="13829" width="9.42578125" style="2" customWidth="1"/>
    <col min="13830" max="13830" width="9.28515625" style="2" customWidth="1"/>
    <col min="13831" max="13831" width="9.5703125" style="2" customWidth="1"/>
    <col min="13832" max="13832" width="8.42578125" style="2" customWidth="1"/>
    <col min="13833" max="14079" width="9.140625" style="2"/>
    <col min="14080" max="14080" width="11.140625" style="2" customWidth="1"/>
    <col min="14081" max="14081" width="43.85546875" style="2" customWidth="1"/>
    <col min="14082" max="14082" width="23.7109375" style="2" customWidth="1"/>
    <col min="14083" max="14083" width="11" style="2" customWidth="1"/>
    <col min="14084" max="14084" width="10.5703125" style="2" customWidth="1"/>
    <col min="14085" max="14085" width="9.42578125" style="2" customWidth="1"/>
    <col min="14086" max="14086" width="9.28515625" style="2" customWidth="1"/>
    <col min="14087" max="14087" width="9.5703125" style="2" customWidth="1"/>
    <col min="14088" max="14088" width="8.42578125" style="2" customWidth="1"/>
    <col min="14089" max="14335" width="9.140625" style="2"/>
    <col min="14336" max="14336" width="11.140625" style="2" customWidth="1"/>
    <col min="14337" max="14337" width="43.85546875" style="2" customWidth="1"/>
    <col min="14338" max="14338" width="23.7109375" style="2" customWidth="1"/>
    <col min="14339" max="14339" width="11" style="2" customWidth="1"/>
    <col min="14340" max="14340" width="10.5703125" style="2" customWidth="1"/>
    <col min="14341" max="14341" width="9.42578125" style="2" customWidth="1"/>
    <col min="14342" max="14342" width="9.28515625" style="2" customWidth="1"/>
    <col min="14343" max="14343" width="9.5703125" style="2" customWidth="1"/>
    <col min="14344" max="14344" width="8.42578125" style="2" customWidth="1"/>
    <col min="14345" max="14591" width="9.140625" style="2"/>
    <col min="14592" max="14592" width="11.140625" style="2" customWidth="1"/>
    <col min="14593" max="14593" width="43.85546875" style="2" customWidth="1"/>
    <col min="14594" max="14594" width="23.7109375" style="2" customWidth="1"/>
    <col min="14595" max="14595" width="11" style="2" customWidth="1"/>
    <col min="14596" max="14596" width="10.5703125" style="2" customWidth="1"/>
    <col min="14597" max="14597" width="9.42578125" style="2" customWidth="1"/>
    <col min="14598" max="14598" width="9.28515625" style="2" customWidth="1"/>
    <col min="14599" max="14599" width="9.5703125" style="2" customWidth="1"/>
    <col min="14600" max="14600" width="8.42578125" style="2" customWidth="1"/>
    <col min="14601" max="14847" width="9.140625" style="2"/>
    <col min="14848" max="14848" width="11.140625" style="2" customWidth="1"/>
    <col min="14849" max="14849" width="43.85546875" style="2" customWidth="1"/>
    <col min="14850" max="14850" width="23.7109375" style="2" customWidth="1"/>
    <col min="14851" max="14851" width="11" style="2" customWidth="1"/>
    <col min="14852" max="14852" width="10.5703125" style="2" customWidth="1"/>
    <col min="14853" max="14853" width="9.42578125" style="2" customWidth="1"/>
    <col min="14854" max="14854" width="9.28515625" style="2" customWidth="1"/>
    <col min="14855" max="14855" width="9.5703125" style="2" customWidth="1"/>
    <col min="14856" max="14856" width="8.42578125" style="2" customWidth="1"/>
    <col min="14857" max="15103" width="9.140625" style="2"/>
    <col min="15104" max="15104" width="11.140625" style="2" customWidth="1"/>
    <col min="15105" max="15105" width="43.85546875" style="2" customWidth="1"/>
    <col min="15106" max="15106" width="23.7109375" style="2" customWidth="1"/>
    <col min="15107" max="15107" width="11" style="2" customWidth="1"/>
    <col min="15108" max="15108" width="10.5703125" style="2" customWidth="1"/>
    <col min="15109" max="15109" width="9.42578125" style="2" customWidth="1"/>
    <col min="15110" max="15110" width="9.28515625" style="2" customWidth="1"/>
    <col min="15111" max="15111" width="9.5703125" style="2" customWidth="1"/>
    <col min="15112" max="15112" width="8.42578125" style="2" customWidth="1"/>
    <col min="15113" max="15359" width="9.140625" style="2"/>
    <col min="15360" max="15360" width="11.140625" style="2" customWidth="1"/>
    <col min="15361" max="15361" width="43.85546875" style="2" customWidth="1"/>
    <col min="15362" max="15362" width="23.7109375" style="2" customWidth="1"/>
    <col min="15363" max="15363" width="11" style="2" customWidth="1"/>
    <col min="15364" max="15364" width="10.5703125" style="2" customWidth="1"/>
    <col min="15365" max="15365" width="9.42578125" style="2" customWidth="1"/>
    <col min="15366" max="15366" width="9.28515625" style="2" customWidth="1"/>
    <col min="15367" max="15367" width="9.5703125" style="2" customWidth="1"/>
    <col min="15368" max="15368" width="8.42578125" style="2" customWidth="1"/>
    <col min="15369" max="15615" width="9.140625" style="2"/>
    <col min="15616" max="15616" width="11.140625" style="2" customWidth="1"/>
    <col min="15617" max="15617" width="43.85546875" style="2" customWidth="1"/>
    <col min="15618" max="15618" width="23.7109375" style="2" customWidth="1"/>
    <col min="15619" max="15619" width="11" style="2" customWidth="1"/>
    <col min="15620" max="15620" width="10.5703125" style="2" customWidth="1"/>
    <col min="15621" max="15621" width="9.42578125" style="2" customWidth="1"/>
    <col min="15622" max="15622" width="9.28515625" style="2" customWidth="1"/>
    <col min="15623" max="15623" width="9.5703125" style="2" customWidth="1"/>
    <col min="15624" max="15624" width="8.42578125" style="2" customWidth="1"/>
    <col min="15625" max="15871" width="9.140625" style="2"/>
    <col min="15872" max="15872" width="11.140625" style="2" customWidth="1"/>
    <col min="15873" max="15873" width="43.85546875" style="2" customWidth="1"/>
    <col min="15874" max="15874" width="23.7109375" style="2" customWidth="1"/>
    <col min="15875" max="15875" width="11" style="2" customWidth="1"/>
    <col min="15876" max="15876" width="10.5703125" style="2" customWidth="1"/>
    <col min="15877" max="15877" width="9.42578125" style="2" customWidth="1"/>
    <col min="15878" max="15878" width="9.28515625" style="2" customWidth="1"/>
    <col min="15879" max="15879" width="9.5703125" style="2" customWidth="1"/>
    <col min="15880" max="15880" width="8.42578125" style="2" customWidth="1"/>
    <col min="15881" max="16127" width="9.140625" style="2"/>
    <col min="16128" max="16128" width="11.140625" style="2" customWidth="1"/>
    <col min="16129" max="16129" width="43.85546875" style="2" customWidth="1"/>
    <col min="16130" max="16130" width="23.7109375" style="2" customWidth="1"/>
    <col min="16131" max="16131" width="11" style="2" customWidth="1"/>
    <col min="16132" max="16132" width="10.5703125" style="2" customWidth="1"/>
    <col min="16133" max="16133" width="9.42578125" style="2" customWidth="1"/>
    <col min="16134" max="16134" width="9.28515625" style="2" customWidth="1"/>
    <col min="16135" max="16135" width="9.5703125" style="2" customWidth="1"/>
    <col min="16136" max="16136" width="8.42578125" style="2" customWidth="1"/>
    <col min="16137" max="16384" width="9.140625" style="2"/>
  </cols>
  <sheetData>
    <row r="1" spans="1:12" x14ac:dyDescent="0.25">
      <c r="A1" s="185" t="s">
        <v>0</v>
      </c>
      <c r="B1" s="185"/>
      <c r="C1" s="185"/>
      <c r="D1" s="185"/>
      <c r="E1" s="185"/>
      <c r="F1" s="185"/>
      <c r="G1" s="185"/>
      <c r="H1" s="185"/>
      <c r="I1" s="185"/>
      <c r="J1" s="1"/>
    </row>
    <row r="2" spans="1:12" customFormat="1" ht="54" customHeight="1" x14ac:dyDescent="0.25">
      <c r="A2" s="3"/>
      <c r="B2" s="3"/>
      <c r="C2" s="3"/>
      <c r="D2" s="3"/>
      <c r="E2" s="186" t="s">
        <v>1</v>
      </c>
      <c r="F2" s="186"/>
      <c r="G2" s="186"/>
      <c r="H2" s="186"/>
      <c r="I2" s="186"/>
      <c r="J2" s="4"/>
      <c r="L2" s="2"/>
    </row>
    <row r="3" spans="1:12" ht="30.75" customHeight="1" x14ac:dyDescent="0.25">
      <c r="A3" s="187" t="s">
        <v>2</v>
      </c>
      <c r="B3" s="187"/>
      <c r="C3" s="187"/>
      <c r="D3" s="187"/>
      <c r="E3" s="187"/>
      <c r="F3" s="187"/>
      <c r="G3" s="187"/>
      <c r="H3" s="187"/>
      <c r="I3" s="187"/>
      <c r="J3" s="5"/>
    </row>
    <row r="4" spans="1:12" ht="12.75" x14ac:dyDescent="0.2">
      <c r="A4" s="188" t="s">
        <v>3</v>
      </c>
      <c r="B4" s="189" t="s">
        <v>4</v>
      </c>
      <c r="C4" s="189" t="s">
        <v>5</v>
      </c>
      <c r="D4" s="189"/>
      <c r="E4" s="189"/>
      <c r="F4" s="189"/>
      <c r="G4" s="189"/>
      <c r="H4" s="189"/>
      <c r="I4" s="190"/>
      <c r="J4" s="6"/>
      <c r="K4" s="6"/>
    </row>
    <row r="5" spans="1:12" ht="12.75" x14ac:dyDescent="0.2">
      <c r="A5" s="188"/>
      <c r="B5" s="189"/>
      <c r="C5" s="189"/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110" t="s">
        <v>12</v>
      </c>
      <c r="J5" s="6" t="s">
        <v>13</v>
      </c>
      <c r="K5" s="6" t="s">
        <v>135</v>
      </c>
    </row>
    <row r="6" spans="1:12" ht="12.75" x14ac:dyDescent="0.2">
      <c r="A6" s="7">
        <v>1</v>
      </c>
      <c r="B6" s="8">
        <v>2</v>
      </c>
      <c r="C6" s="95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</row>
    <row r="7" spans="1:12" s="11" customFormat="1" ht="12.75" x14ac:dyDescent="0.2">
      <c r="A7" s="175" t="s">
        <v>14</v>
      </c>
      <c r="B7" s="175" t="s">
        <v>15</v>
      </c>
      <c r="C7" s="111" t="s">
        <v>16</v>
      </c>
      <c r="D7" s="10">
        <f>SUM(D8:D11)</f>
        <v>13150.870200000001</v>
      </c>
      <c r="E7" s="10">
        <f>SUM(E8:E11)</f>
        <v>8045.37</v>
      </c>
      <c r="F7" s="10">
        <f>SUM(F8:F11)</f>
        <v>24742.352999999999</v>
      </c>
      <c r="G7" s="113">
        <f>SUM(B7:E7)</f>
        <v>21196.2402</v>
      </c>
      <c r="H7" s="113">
        <f>SUM(H8:H11)</f>
        <v>9016.82</v>
      </c>
      <c r="I7" s="113">
        <f t="shared" ref="I7:K7" si="0">SUM(I8:I11)</f>
        <v>19015.62</v>
      </c>
      <c r="J7" s="113">
        <f t="shared" si="0"/>
        <v>16130.099999999999</v>
      </c>
      <c r="K7" s="113">
        <f t="shared" si="0"/>
        <v>11362.099999999999</v>
      </c>
    </row>
    <row r="8" spans="1:12" ht="12.75" x14ac:dyDescent="0.2">
      <c r="A8" s="176"/>
      <c r="B8" s="176"/>
      <c r="C8" s="112" t="s">
        <v>17</v>
      </c>
      <c r="D8" s="10">
        <f t="shared" ref="D8:J9" si="1">SUM(D13,D25,D35,D45,D67)</f>
        <v>856.35451</v>
      </c>
      <c r="E8" s="10">
        <f t="shared" si="1"/>
        <v>0</v>
      </c>
      <c r="F8" s="10">
        <f t="shared" si="1"/>
        <v>1573.7</v>
      </c>
      <c r="G8" s="10">
        <f t="shared" si="1"/>
        <v>807.14463999999998</v>
      </c>
      <c r="H8" s="10">
        <f>SUM(H13,H25,H35,H45,H67)</f>
        <v>839.13</v>
      </c>
      <c r="I8" s="10">
        <f t="shared" ref="I8:K8" si="2">SUM(I13,I25,I35,I45,I67)</f>
        <v>1592.59</v>
      </c>
      <c r="J8" s="10">
        <f t="shared" si="2"/>
        <v>1773.37</v>
      </c>
      <c r="K8" s="10">
        <f t="shared" si="2"/>
        <v>1960.27</v>
      </c>
    </row>
    <row r="9" spans="1:12" ht="25.5" x14ac:dyDescent="0.2">
      <c r="A9" s="176"/>
      <c r="B9" s="176"/>
      <c r="C9" s="112" t="s">
        <v>18</v>
      </c>
      <c r="D9" s="10">
        <f t="shared" si="1"/>
        <v>899.31744000000003</v>
      </c>
      <c r="E9" s="10">
        <f t="shared" si="1"/>
        <v>399.7</v>
      </c>
      <c r="F9" s="10">
        <f t="shared" si="1"/>
        <v>1649.5150000000001</v>
      </c>
      <c r="G9" s="10">
        <f t="shared" si="1"/>
        <v>965.10748000000001</v>
      </c>
      <c r="H9" s="10">
        <f>SUM(H14,H26,H36,H46,H68)</f>
        <v>943.25</v>
      </c>
      <c r="I9" s="10">
        <f t="shared" ref="I9:K9" si="3">SUM(I14,I26,I36,I46,I68)</f>
        <v>814.53</v>
      </c>
      <c r="J9" s="10">
        <f t="shared" si="3"/>
        <v>858.32999999999993</v>
      </c>
      <c r="K9" s="10">
        <f t="shared" si="3"/>
        <v>903.43</v>
      </c>
    </row>
    <row r="10" spans="1:12" ht="12.75" x14ac:dyDescent="0.2">
      <c r="A10" s="176"/>
      <c r="B10" s="176"/>
      <c r="C10" s="112" t="s">
        <v>19</v>
      </c>
      <c r="D10" s="10">
        <f t="shared" ref="D10:K10" si="4">SUM(D15,D27,D37,D47,D69,)</f>
        <v>8110.1374500000002</v>
      </c>
      <c r="E10" s="10">
        <f t="shared" si="4"/>
        <v>7277.7</v>
      </c>
      <c r="F10" s="10">
        <f t="shared" si="4"/>
        <v>11185.637999999999</v>
      </c>
      <c r="G10" s="10">
        <f t="shared" si="4"/>
        <v>8541.3414100000009</v>
      </c>
      <c r="H10" s="10">
        <f t="shared" si="4"/>
        <v>6970.17</v>
      </c>
      <c r="I10" s="10">
        <f>SUM(I15,I27,I37,I47,I69)</f>
        <v>16608.5</v>
      </c>
      <c r="J10" s="10">
        <f t="shared" si="4"/>
        <v>13498.4</v>
      </c>
      <c r="K10" s="10">
        <f t="shared" si="4"/>
        <v>8498.4</v>
      </c>
    </row>
    <row r="11" spans="1:12" ht="25.5" x14ac:dyDescent="0.2">
      <c r="A11" s="177"/>
      <c r="B11" s="177"/>
      <c r="C11" s="112" t="s">
        <v>20</v>
      </c>
      <c r="D11" s="10">
        <f t="shared" ref="D11:J11" si="5">SUM(D28,D38)</f>
        <v>3285.0608000000002</v>
      </c>
      <c r="E11" s="10">
        <f t="shared" si="5"/>
        <v>367.97</v>
      </c>
      <c r="F11" s="10">
        <f t="shared" si="5"/>
        <v>10333.5</v>
      </c>
      <c r="G11" s="10">
        <f t="shared" si="5"/>
        <v>3437.31</v>
      </c>
      <c r="H11" s="10">
        <f t="shared" si="5"/>
        <v>264.27</v>
      </c>
      <c r="I11" s="10">
        <f t="shared" si="5"/>
        <v>0</v>
      </c>
      <c r="J11" s="10">
        <f t="shared" si="5"/>
        <v>0</v>
      </c>
      <c r="K11" s="10">
        <f t="shared" ref="K11" si="6">SUM(K28,K38)</f>
        <v>0</v>
      </c>
    </row>
    <row r="12" spans="1:12" ht="12.75" x14ac:dyDescent="0.2">
      <c r="A12" s="179" t="s">
        <v>21</v>
      </c>
      <c r="B12" s="179" t="s">
        <v>22</v>
      </c>
      <c r="C12" s="111" t="s">
        <v>16</v>
      </c>
      <c r="D12" s="13">
        <v>800</v>
      </c>
      <c r="E12" s="13">
        <f>SUM(E16,E20)</f>
        <v>761.9</v>
      </c>
      <c r="F12" s="13">
        <v>777.89</v>
      </c>
      <c r="G12" s="14">
        <f>SUM(G15)</f>
        <v>637.9</v>
      </c>
      <c r="H12" s="14">
        <f>SUM(H16,H20)</f>
        <v>198.8</v>
      </c>
      <c r="I12" s="14">
        <f t="shared" ref="I12:K12" si="7">SUM(I16,I20)</f>
        <v>439.4</v>
      </c>
      <c r="J12" s="14">
        <f t="shared" si="7"/>
        <v>439.4</v>
      </c>
      <c r="K12" s="14">
        <f t="shared" si="7"/>
        <v>439.4</v>
      </c>
    </row>
    <row r="13" spans="1:12" ht="12.75" x14ac:dyDescent="0.2">
      <c r="A13" s="180"/>
      <c r="B13" s="180"/>
      <c r="C13" s="112" t="s">
        <v>17</v>
      </c>
      <c r="D13" s="6"/>
      <c r="E13" s="6"/>
      <c r="F13" s="6"/>
      <c r="G13" s="15"/>
      <c r="H13" s="15"/>
      <c r="I13" s="15"/>
      <c r="J13" s="15"/>
      <c r="K13" s="15"/>
    </row>
    <row r="14" spans="1:12" ht="25.5" x14ac:dyDescent="0.2">
      <c r="A14" s="180"/>
      <c r="B14" s="180"/>
      <c r="C14" s="112" t="s">
        <v>18</v>
      </c>
      <c r="D14" s="6"/>
      <c r="E14" s="6"/>
      <c r="F14" s="16"/>
      <c r="G14" s="15"/>
      <c r="H14" s="15"/>
      <c r="I14" s="15"/>
      <c r="J14" s="15"/>
      <c r="K14" s="15"/>
    </row>
    <row r="15" spans="1:12" ht="12.75" x14ac:dyDescent="0.2">
      <c r="A15" s="181"/>
      <c r="B15" s="181"/>
      <c r="C15" s="112" t="s">
        <v>19</v>
      </c>
      <c r="D15" s="6">
        <f>SUM(D19:D20)</f>
        <v>800</v>
      </c>
      <c r="E15" s="6">
        <f>SUM(E19:E20)</f>
        <v>761.9</v>
      </c>
      <c r="F15" s="6">
        <f>SUM(F19:F20)</f>
        <v>777.89</v>
      </c>
      <c r="G15" s="17">
        <v>637.9</v>
      </c>
      <c r="H15" s="15">
        <v>198.8</v>
      </c>
      <c r="I15" s="18">
        <f>I20</f>
        <v>439.4</v>
      </c>
      <c r="J15" s="18">
        <f t="shared" ref="J15:K15" si="8">J20</f>
        <v>439.4</v>
      </c>
      <c r="K15" s="18">
        <f t="shared" si="8"/>
        <v>439.4</v>
      </c>
    </row>
    <row r="16" spans="1:12" ht="12.75" x14ac:dyDescent="0.2">
      <c r="A16" s="182" t="s">
        <v>23</v>
      </c>
      <c r="B16" s="182" t="s">
        <v>24</v>
      </c>
      <c r="C16" s="19" t="s">
        <v>16</v>
      </c>
      <c r="D16" s="13">
        <f t="shared" ref="D16:G16" si="9">SUM(D17:D19)</f>
        <v>500</v>
      </c>
      <c r="E16" s="13">
        <f t="shared" si="9"/>
        <v>500</v>
      </c>
      <c r="F16" s="13">
        <f t="shared" si="9"/>
        <v>510</v>
      </c>
      <c r="G16" s="14">
        <f t="shared" si="9"/>
        <v>500</v>
      </c>
      <c r="H16" s="14">
        <v>0</v>
      </c>
      <c r="I16" s="14">
        <v>0</v>
      </c>
      <c r="J16" s="14">
        <v>0</v>
      </c>
      <c r="K16" s="14">
        <v>0</v>
      </c>
    </row>
    <row r="17" spans="1:11" ht="12.75" x14ac:dyDescent="0.2">
      <c r="A17" s="183"/>
      <c r="B17" s="183"/>
      <c r="C17" s="20" t="s">
        <v>17</v>
      </c>
      <c r="D17" s="6"/>
      <c r="E17" s="6"/>
      <c r="F17" s="6"/>
      <c r="G17" s="15"/>
      <c r="H17" s="15"/>
      <c r="I17" s="15"/>
      <c r="J17" s="15"/>
      <c r="K17" s="15"/>
    </row>
    <row r="18" spans="1:11" ht="25.5" x14ac:dyDescent="0.2">
      <c r="A18" s="183"/>
      <c r="B18" s="183"/>
      <c r="C18" s="20" t="s">
        <v>18</v>
      </c>
      <c r="D18" s="6"/>
      <c r="E18" s="6"/>
      <c r="F18" s="6"/>
      <c r="G18" s="15"/>
      <c r="H18" s="15"/>
      <c r="I18" s="15"/>
      <c r="J18" s="15"/>
      <c r="K18" s="15"/>
    </row>
    <row r="19" spans="1:11" ht="12.75" x14ac:dyDescent="0.2">
      <c r="A19" s="184"/>
      <c r="B19" s="184"/>
      <c r="C19" s="20" t="s">
        <v>19</v>
      </c>
      <c r="D19" s="21">
        <v>500</v>
      </c>
      <c r="E19" s="21">
        <v>500</v>
      </c>
      <c r="F19" s="21">
        <v>510</v>
      </c>
      <c r="G19" s="15">
        <v>500</v>
      </c>
      <c r="H19" s="22">
        <v>0</v>
      </c>
      <c r="I19" s="22">
        <v>0</v>
      </c>
      <c r="J19" s="22">
        <v>0</v>
      </c>
      <c r="K19" s="22">
        <v>0</v>
      </c>
    </row>
    <row r="20" spans="1:11" s="11" customFormat="1" ht="12.75" x14ac:dyDescent="0.2">
      <c r="A20" s="182" t="s">
        <v>25</v>
      </c>
      <c r="B20" s="182" t="s">
        <v>26</v>
      </c>
      <c r="C20" s="19" t="s">
        <v>16</v>
      </c>
      <c r="D20" s="13">
        <f t="shared" ref="D20:K20" si="10">SUM(D21:D23)</f>
        <v>300</v>
      </c>
      <c r="E20" s="13">
        <f t="shared" si="10"/>
        <v>261.89999999999998</v>
      </c>
      <c r="F20" s="13">
        <f t="shared" si="10"/>
        <v>267.89</v>
      </c>
      <c r="G20" s="14">
        <f t="shared" si="10"/>
        <v>137.9</v>
      </c>
      <c r="H20" s="14">
        <v>198.8</v>
      </c>
      <c r="I20" s="14">
        <f t="shared" si="10"/>
        <v>439.4</v>
      </c>
      <c r="J20" s="14">
        <f t="shared" si="10"/>
        <v>439.4</v>
      </c>
      <c r="K20" s="14">
        <f t="shared" si="10"/>
        <v>439.4</v>
      </c>
    </row>
    <row r="21" spans="1:11" ht="12.75" x14ac:dyDescent="0.2">
      <c r="A21" s="183"/>
      <c r="B21" s="183"/>
      <c r="C21" s="20" t="s">
        <v>17</v>
      </c>
      <c r="D21" s="6"/>
      <c r="E21" s="6"/>
      <c r="F21" s="6"/>
      <c r="G21" s="15"/>
      <c r="H21" s="15"/>
      <c r="I21" s="15"/>
      <c r="J21" s="15"/>
      <c r="K21" s="15"/>
    </row>
    <row r="22" spans="1:11" ht="25.5" x14ac:dyDescent="0.2">
      <c r="A22" s="183"/>
      <c r="B22" s="183"/>
      <c r="C22" s="20" t="s">
        <v>18</v>
      </c>
      <c r="D22" s="6"/>
      <c r="E22" s="6"/>
      <c r="F22" s="6"/>
      <c r="G22" s="15"/>
      <c r="H22" s="15"/>
      <c r="I22" s="15"/>
      <c r="J22" s="15"/>
      <c r="K22" s="15"/>
    </row>
    <row r="23" spans="1:11" ht="12.75" x14ac:dyDescent="0.2">
      <c r="A23" s="184"/>
      <c r="B23" s="184"/>
      <c r="C23" s="20" t="s">
        <v>19</v>
      </c>
      <c r="D23" s="21">
        <v>300</v>
      </c>
      <c r="E23" s="21">
        <v>261.89999999999998</v>
      </c>
      <c r="F23" s="21">
        <v>267.89</v>
      </c>
      <c r="G23" s="22">
        <v>137.9</v>
      </c>
      <c r="H23" s="22">
        <v>198.8</v>
      </c>
      <c r="I23" s="22">
        <v>439.4</v>
      </c>
      <c r="J23" s="22">
        <v>439.4</v>
      </c>
      <c r="K23" s="22">
        <v>439.4</v>
      </c>
    </row>
    <row r="24" spans="1:11" ht="12.75" x14ac:dyDescent="0.2">
      <c r="A24" s="179" t="s">
        <v>27</v>
      </c>
      <c r="B24" s="179" t="s">
        <v>28</v>
      </c>
      <c r="C24" s="9" t="s">
        <v>29</v>
      </c>
      <c r="D24" s="23">
        <f>SUM(D25:D28)</f>
        <v>5140.6502</v>
      </c>
      <c r="E24" s="24">
        <v>0</v>
      </c>
      <c r="F24" s="24">
        <f t="shared" ref="F24:K24" si="11">SUM(F25:F28)</f>
        <v>12172.89</v>
      </c>
      <c r="G24" s="25">
        <f t="shared" si="11"/>
        <v>5306.4696000000004</v>
      </c>
      <c r="H24" s="141">
        <f t="shared" si="11"/>
        <v>2033.76</v>
      </c>
      <c r="I24" s="27">
        <f t="shared" si="11"/>
        <v>2476.7199999999998</v>
      </c>
      <c r="J24" s="27">
        <f t="shared" si="11"/>
        <v>2701.2999999999997</v>
      </c>
      <c r="K24" s="27">
        <f t="shared" si="11"/>
        <v>2933.3</v>
      </c>
    </row>
    <row r="25" spans="1:11" ht="12.75" x14ac:dyDescent="0.2">
      <c r="A25" s="180"/>
      <c r="B25" s="180"/>
      <c r="C25" s="12" t="s">
        <v>17</v>
      </c>
      <c r="D25" s="28">
        <v>856.35451</v>
      </c>
      <c r="E25" s="29">
        <v>0</v>
      </c>
      <c r="F25" s="30">
        <v>1573.7</v>
      </c>
      <c r="G25" s="31">
        <v>807.14463999999998</v>
      </c>
      <c r="H25" s="32">
        <v>834.67</v>
      </c>
      <c r="I25" s="18">
        <v>1592.59</v>
      </c>
      <c r="J25" s="18">
        <v>1773.37</v>
      </c>
      <c r="K25" s="18">
        <v>1960.27</v>
      </c>
    </row>
    <row r="26" spans="1:11" ht="25.5" x14ac:dyDescent="0.2">
      <c r="A26" s="180"/>
      <c r="B26" s="180"/>
      <c r="C26" s="12" t="s">
        <v>18</v>
      </c>
      <c r="D26" s="6">
        <v>499.61743999999999</v>
      </c>
      <c r="E26" s="6">
        <v>0</v>
      </c>
      <c r="F26" s="6">
        <v>918.14499999999998</v>
      </c>
      <c r="G26" s="31">
        <v>531.00747999999999</v>
      </c>
      <c r="H26" s="15">
        <v>467.41</v>
      </c>
      <c r="I26" s="18">
        <v>384.13</v>
      </c>
      <c r="J26" s="18">
        <v>427.93</v>
      </c>
      <c r="K26" s="18">
        <v>473.03</v>
      </c>
    </row>
    <row r="27" spans="1:11" ht="12.75" x14ac:dyDescent="0.2">
      <c r="A27" s="180"/>
      <c r="B27" s="180"/>
      <c r="C27" s="12" t="s">
        <v>19</v>
      </c>
      <c r="D27" s="6">
        <v>499.61745000000002</v>
      </c>
      <c r="E27" s="6">
        <v>0</v>
      </c>
      <c r="F27" s="6">
        <v>918.14499999999998</v>
      </c>
      <c r="G27" s="31">
        <v>531.00747999999999</v>
      </c>
      <c r="H27" s="15">
        <v>467.41</v>
      </c>
      <c r="I27" s="18">
        <v>500</v>
      </c>
      <c r="J27" s="18">
        <v>500</v>
      </c>
      <c r="K27" s="18">
        <v>500</v>
      </c>
    </row>
    <row r="28" spans="1:11" ht="25.5" x14ac:dyDescent="0.2">
      <c r="A28" s="181"/>
      <c r="B28" s="181"/>
      <c r="C28" s="12" t="s">
        <v>20</v>
      </c>
      <c r="D28" s="33">
        <v>3285.0608000000002</v>
      </c>
      <c r="E28" s="34">
        <v>0</v>
      </c>
      <c r="F28" s="35">
        <v>8762.9</v>
      </c>
      <c r="G28" s="137">
        <v>3437.31</v>
      </c>
      <c r="H28" s="36">
        <v>264.27</v>
      </c>
      <c r="I28" s="18">
        <v>0</v>
      </c>
      <c r="J28" s="18">
        <v>0</v>
      </c>
      <c r="K28" s="18">
        <v>0</v>
      </c>
    </row>
    <row r="29" spans="1:11" ht="12.75" x14ac:dyDescent="0.2">
      <c r="A29" s="164" t="s">
        <v>30</v>
      </c>
      <c r="B29" s="164" t="s">
        <v>31</v>
      </c>
      <c r="C29" s="9" t="s">
        <v>29</v>
      </c>
      <c r="D29" s="23">
        <f>SUM(D30:D33)</f>
        <v>5140.6502</v>
      </c>
      <c r="E29" s="24">
        <v>0</v>
      </c>
      <c r="F29" s="24">
        <f t="shared" ref="F29:K29" si="12">SUM(F30:F33)</f>
        <v>12172.89</v>
      </c>
      <c r="G29" s="25">
        <f t="shared" si="12"/>
        <v>5306.4696000000004</v>
      </c>
      <c r="H29" s="141">
        <f t="shared" si="12"/>
        <v>2033.76</v>
      </c>
      <c r="I29" s="27">
        <f t="shared" si="12"/>
        <v>2476.7199999999998</v>
      </c>
      <c r="J29" s="27">
        <f t="shared" si="12"/>
        <v>2701.2999999999997</v>
      </c>
      <c r="K29" s="27">
        <f t="shared" si="12"/>
        <v>2933.3</v>
      </c>
    </row>
    <row r="30" spans="1:11" ht="12.75" x14ac:dyDescent="0.2">
      <c r="A30" s="165"/>
      <c r="B30" s="165"/>
      <c r="C30" s="12" t="s">
        <v>17</v>
      </c>
      <c r="D30" s="28">
        <v>856.35451</v>
      </c>
      <c r="E30" s="29">
        <v>0</v>
      </c>
      <c r="F30" s="30">
        <v>1573.7</v>
      </c>
      <c r="G30" s="137">
        <v>807.14463999999998</v>
      </c>
      <c r="H30" s="32">
        <v>834.67</v>
      </c>
      <c r="I30" s="18">
        <v>1592.59</v>
      </c>
      <c r="J30" s="18">
        <v>1773.37</v>
      </c>
      <c r="K30" s="18">
        <v>1960.27</v>
      </c>
    </row>
    <row r="31" spans="1:11" ht="25.5" x14ac:dyDescent="0.2">
      <c r="A31" s="165"/>
      <c r="B31" s="165"/>
      <c r="C31" s="12" t="s">
        <v>18</v>
      </c>
      <c r="D31" s="6">
        <v>499.61743999999999</v>
      </c>
      <c r="E31" s="6">
        <v>0</v>
      </c>
      <c r="F31" s="6">
        <v>918.14499999999998</v>
      </c>
      <c r="G31" s="137">
        <v>531.00747999999999</v>
      </c>
      <c r="H31" s="15">
        <v>467.41</v>
      </c>
      <c r="I31" s="18">
        <v>384.13</v>
      </c>
      <c r="J31" s="18">
        <v>427.93</v>
      </c>
      <c r="K31" s="18">
        <v>473.03</v>
      </c>
    </row>
    <row r="32" spans="1:11" ht="12.75" x14ac:dyDescent="0.2">
      <c r="A32" s="165"/>
      <c r="B32" s="165"/>
      <c r="C32" s="12" t="s">
        <v>19</v>
      </c>
      <c r="D32" s="6">
        <v>499.61745000000002</v>
      </c>
      <c r="E32" s="6">
        <v>0</v>
      </c>
      <c r="F32" s="6">
        <v>918.14499999999998</v>
      </c>
      <c r="G32" s="137">
        <v>531.00747999999999</v>
      </c>
      <c r="H32" s="15">
        <v>467.41</v>
      </c>
      <c r="I32" s="18">
        <v>500</v>
      </c>
      <c r="J32" s="18">
        <v>500</v>
      </c>
      <c r="K32" s="18">
        <v>500</v>
      </c>
    </row>
    <row r="33" spans="1:11" ht="25.5" x14ac:dyDescent="0.2">
      <c r="A33" s="166"/>
      <c r="B33" s="166"/>
      <c r="C33" s="12" t="s">
        <v>20</v>
      </c>
      <c r="D33" s="33">
        <v>3285.0608000000002</v>
      </c>
      <c r="E33" s="34">
        <v>0</v>
      </c>
      <c r="F33" s="35">
        <v>8762.9</v>
      </c>
      <c r="G33" s="137">
        <v>3437.31</v>
      </c>
      <c r="H33" s="36">
        <v>264.27</v>
      </c>
      <c r="I33" s="18">
        <v>0</v>
      </c>
      <c r="J33" s="18">
        <v>0</v>
      </c>
      <c r="K33" s="18">
        <v>0</v>
      </c>
    </row>
    <row r="34" spans="1:11" ht="12.75" x14ac:dyDescent="0.2">
      <c r="A34" s="179" t="s">
        <v>32</v>
      </c>
      <c r="B34" s="179" t="s">
        <v>33</v>
      </c>
      <c r="C34" s="9" t="s">
        <v>29</v>
      </c>
      <c r="D34" s="24">
        <f>SUM(D36:D38)</f>
        <v>0</v>
      </c>
      <c r="E34" s="24">
        <f>SUM(E35:E38)</f>
        <v>612.97</v>
      </c>
      <c r="F34" s="24">
        <f t="shared" ref="F34:K34" si="13">SUM(F36:F38)</f>
        <v>2379.643</v>
      </c>
      <c r="G34" s="26">
        <f t="shared" si="13"/>
        <v>0</v>
      </c>
      <c r="H34" s="26">
        <f t="shared" si="13"/>
        <v>0</v>
      </c>
      <c r="I34" s="26">
        <f t="shared" si="13"/>
        <v>0</v>
      </c>
      <c r="J34" s="26">
        <f t="shared" si="13"/>
        <v>0</v>
      </c>
      <c r="K34" s="26">
        <f t="shared" si="13"/>
        <v>0</v>
      </c>
    </row>
    <row r="35" spans="1:11" ht="12.75" x14ac:dyDescent="0.2">
      <c r="A35" s="180"/>
      <c r="B35" s="180"/>
      <c r="C35" s="12" t="s">
        <v>17</v>
      </c>
      <c r="D35" s="37">
        <v>0</v>
      </c>
      <c r="E35" s="37">
        <v>0</v>
      </c>
      <c r="F35" s="37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</row>
    <row r="36" spans="1:11" ht="25.5" x14ac:dyDescent="0.2">
      <c r="A36" s="180"/>
      <c r="B36" s="180"/>
      <c r="C36" s="12" t="s">
        <v>18</v>
      </c>
      <c r="D36" s="37">
        <v>0</v>
      </c>
      <c r="E36" s="37">
        <v>0</v>
      </c>
      <c r="F36" s="37">
        <v>333.67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</row>
    <row r="37" spans="1:11" ht="12.75" x14ac:dyDescent="0.2">
      <c r="A37" s="180"/>
      <c r="B37" s="180"/>
      <c r="C37" s="12" t="s">
        <v>19</v>
      </c>
      <c r="D37" s="37">
        <v>0</v>
      </c>
      <c r="E37" s="6">
        <v>245</v>
      </c>
      <c r="F37" s="6">
        <v>475.37299999999999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</row>
    <row r="38" spans="1:11" ht="25.5" x14ac:dyDescent="0.2">
      <c r="A38" s="181"/>
      <c r="B38" s="181"/>
      <c r="C38" s="12" t="s">
        <v>20</v>
      </c>
      <c r="D38" s="37">
        <v>0</v>
      </c>
      <c r="E38" s="39">
        <v>367.97</v>
      </c>
      <c r="F38" s="34">
        <v>1570.6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</row>
    <row r="39" spans="1:11" ht="12.75" x14ac:dyDescent="0.2">
      <c r="A39" s="164" t="s">
        <v>34</v>
      </c>
      <c r="B39" s="164" t="s">
        <v>35</v>
      </c>
      <c r="C39" s="9" t="s">
        <v>29</v>
      </c>
      <c r="D39" s="24">
        <f>SUM(D41:D43)</f>
        <v>0</v>
      </c>
      <c r="E39" s="24">
        <f>SUM(E40:E43)</f>
        <v>612.97</v>
      </c>
      <c r="F39" s="24">
        <f t="shared" ref="F39:K39" si="14">SUM(F41:F43)</f>
        <v>2379.643</v>
      </c>
      <c r="G39" s="26">
        <f t="shared" si="14"/>
        <v>0</v>
      </c>
      <c r="H39" s="26">
        <f t="shared" si="14"/>
        <v>0</v>
      </c>
      <c r="I39" s="26">
        <f t="shared" si="14"/>
        <v>0</v>
      </c>
      <c r="J39" s="26">
        <f t="shared" si="14"/>
        <v>0</v>
      </c>
      <c r="K39" s="26">
        <f t="shared" si="14"/>
        <v>0</v>
      </c>
    </row>
    <row r="40" spans="1:11" ht="12.75" x14ac:dyDescent="0.2">
      <c r="A40" s="165"/>
      <c r="B40" s="165"/>
      <c r="C40" s="12" t="s">
        <v>17</v>
      </c>
      <c r="D40" s="37">
        <v>0</v>
      </c>
      <c r="E40" s="37">
        <v>0</v>
      </c>
      <c r="F40" s="37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</row>
    <row r="41" spans="1:11" ht="25.5" x14ac:dyDescent="0.2">
      <c r="A41" s="165"/>
      <c r="B41" s="165"/>
      <c r="C41" s="12" t="s">
        <v>18</v>
      </c>
      <c r="D41" s="37">
        <v>0</v>
      </c>
      <c r="E41" s="37">
        <v>0</v>
      </c>
      <c r="F41" s="37">
        <v>333.67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</row>
    <row r="42" spans="1:11" ht="12.75" x14ac:dyDescent="0.2">
      <c r="A42" s="165"/>
      <c r="B42" s="165"/>
      <c r="C42" s="12" t="s">
        <v>19</v>
      </c>
      <c r="D42" s="37">
        <v>0</v>
      </c>
      <c r="E42" s="6">
        <v>245</v>
      </c>
      <c r="F42" s="6">
        <v>475.37299999999999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</row>
    <row r="43" spans="1:11" ht="25.5" x14ac:dyDescent="0.2">
      <c r="A43" s="165"/>
      <c r="B43" s="165"/>
      <c r="C43" s="41" t="s">
        <v>20</v>
      </c>
      <c r="D43" s="37">
        <v>0</v>
      </c>
      <c r="E43" s="39">
        <v>367.97</v>
      </c>
      <c r="F43" s="34">
        <v>1570.6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</row>
    <row r="44" spans="1:11" ht="12.75" x14ac:dyDescent="0.2">
      <c r="A44" s="178" t="s">
        <v>36</v>
      </c>
      <c r="B44" s="178" t="s">
        <v>37</v>
      </c>
      <c r="C44" s="37" t="s">
        <v>6</v>
      </c>
      <c r="D44" s="43">
        <v>640</v>
      </c>
      <c r="E44" s="44">
        <v>1366.6</v>
      </c>
      <c r="F44" s="43">
        <v>2276.9</v>
      </c>
      <c r="G44" s="45">
        <v>890</v>
      </c>
      <c r="H44" s="45">
        <f>H47</f>
        <v>366.6</v>
      </c>
      <c r="I44" s="45">
        <f t="shared" ref="I44:K44" si="15">I47</f>
        <v>9000</v>
      </c>
      <c r="J44" s="45">
        <f t="shared" si="15"/>
        <v>5000</v>
      </c>
      <c r="K44" s="45">
        <f t="shared" si="15"/>
        <v>0</v>
      </c>
    </row>
    <row r="45" spans="1:11" ht="12.75" x14ac:dyDescent="0.2">
      <c r="A45" s="178"/>
      <c r="B45" s="178"/>
      <c r="C45" s="37" t="s">
        <v>38</v>
      </c>
      <c r="D45" s="37">
        <v>0</v>
      </c>
      <c r="E45" s="37">
        <v>0</v>
      </c>
      <c r="F45" s="37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</row>
    <row r="46" spans="1:11" ht="25.5" x14ac:dyDescent="0.2">
      <c r="A46" s="178"/>
      <c r="B46" s="178"/>
      <c r="C46" s="37" t="s">
        <v>39</v>
      </c>
      <c r="D46" s="37">
        <v>0</v>
      </c>
      <c r="E46" s="37">
        <v>0</v>
      </c>
      <c r="F46" s="37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</row>
    <row r="47" spans="1:11" ht="12.75" x14ac:dyDescent="0.2">
      <c r="A47" s="178"/>
      <c r="B47" s="178"/>
      <c r="C47" s="37" t="s">
        <v>19</v>
      </c>
      <c r="D47" s="37">
        <v>640</v>
      </c>
      <c r="E47" s="37">
        <v>1366.6</v>
      </c>
      <c r="F47" s="37">
        <f>SUM(F51,F59,F65,F55)</f>
        <v>2500</v>
      </c>
      <c r="G47" s="38">
        <v>890</v>
      </c>
      <c r="H47" s="38">
        <f>H48</f>
        <v>366.6</v>
      </c>
      <c r="I47" s="38">
        <f t="shared" ref="I47:K47" si="16">I48</f>
        <v>9000</v>
      </c>
      <c r="J47" s="38">
        <f t="shared" si="16"/>
        <v>5000</v>
      </c>
      <c r="K47" s="38">
        <f t="shared" si="16"/>
        <v>0</v>
      </c>
    </row>
    <row r="48" spans="1:11" ht="12.75" x14ac:dyDescent="0.2">
      <c r="A48" s="171" t="s">
        <v>40</v>
      </c>
      <c r="B48" s="171" t="s">
        <v>41</v>
      </c>
      <c r="C48" s="37" t="s">
        <v>6</v>
      </c>
      <c r="D48" s="37">
        <v>640</v>
      </c>
      <c r="E48" s="37">
        <v>1366.6</v>
      </c>
      <c r="F48" s="37">
        <v>600</v>
      </c>
      <c r="G48" s="37">
        <v>3100</v>
      </c>
      <c r="H48" s="37">
        <f>H51</f>
        <v>366.6</v>
      </c>
      <c r="I48" s="131">
        <f t="shared" ref="I48:K48" si="17">I51</f>
        <v>9000</v>
      </c>
      <c r="J48" s="131">
        <f t="shared" si="17"/>
        <v>5000</v>
      </c>
      <c r="K48" s="131">
        <f t="shared" si="17"/>
        <v>0</v>
      </c>
    </row>
    <row r="49" spans="1:11" ht="12.75" x14ac:dyDescent="0.2">
      <c r="A49" s="171"/>
      <c r="B49" s="171"/>
      <c r="C49" s="37" t="s">
        <v>38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131">
        <v>0</v>
      </c>
      <c r="K49" s="131">
        <v>0</v>
      </c>
    </row>
    <row r="50" spans="1:11" ht="25.5" x14ac:dyDescent="0.2">
      <c r="A50" s="171"/>
      <c r="B50" s="171"/>
      <c r="C50" s="37" t="s">
        <v>39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131">
        <v>0</v>
      </c>
      <c r="K50" s="131">
        <v>0</v>
      </c>
    </row>
    <row r="51" spans="1:11" ht="12.75" x14ac:dyDescent="0.2">
      <c r="A51" s="171"/>
      <c r="B51" s="171"/>
      <c r="C51" s="37" t="s">
        <v>19</v>
      </c>
      <c r="D51" s="37">
        <v>640</v>
      </c>
      <c r="E51" s="37">
        <v>1366.6</v>
      </c>
      <c r="F51" s="37">
        <v>600</v>
      </c>
      <c r="G51" s="37">
        <v>2100</v>
      </c>
      <c r="H51" s="37">
        <v>366.6</v>
      </c>
      <c r="I51" s="37">
        <v>9000</v>
      </c>
      <c r="J51" s="37">
        <v>5000</v>
      </c>
      <c r="K51" s="42">
        <v>0</v>
      </c>
    </row>
    <row r="52" spans="1:11" ht="12.75" x14ac:dyDescent="0.2">
      <c r="A52" s="171">
        <v>4.2</v>
      </c>
      <c r="B52" s="171" t="s">
        <v>42</v>
      </c>
      <c r="C52" s="37" t="s">
        <v>6</v>
      </c>
      <c r="D52" s="37">
        <v>0</v>
      </c>
      <c r="E52" s="37">
        <v>0</v>
      </c>
      <c r="F52" s="37">
        <v>1000</v>
      </c>
      <c r="G52" s="37">
        <v>0</v>
      </c>
      <c r="H52" s="37">
        <v>0</v>
      </c>
      <c r="I52" s="37">
        <v>0</v>
      </c>
      <c r="J52" s="131">
        <v>0</v>
      </c>
      <c r="K52" s="131">
        <v>0</v>
      </c>
    </row>
    <row r="53" spans="1:11" ht="12.75" x14ac:dyDescent="0.2">
      <c r="A53" s="171"/>
      <c r="B53" s="171"/>
      <c r="C53" s="37" t="s">
        <v>38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131">
        <v>0</v>
      </c>
      <c r="K53" s="131">
        <v>0</v>
      </c>
    </row>
    <row r="54" spans="1:11" ht="25.5" x14ac:dyDescent="0.2">
      <c r="A54" s="171"/>
      <c r="B54" s="171"/>
      <c r="C54" s="37" t="s">
        <v>39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131">
        <v>0</v>
      </c>
      <c r="K54" s="131">
        <v>0</v>
      </c>
    </row>
    <row r="55" spans="1:11" ht="12.75" x14ac:dyDescent="0.2">
      <c r="A55" s="171"/>
      <c r="B55" s="171"/>
      <c r="C55" s="37" t="s">
        <v>19</v>
      </c>
      <c r="D55" s="37">
        <v>0</v>
      </c>
      <c r="E55" s="37">
        <v>0</v>
      </c>
      <c r="F55" s="37">
        <v>1000</v>
      </c>
      <c r="G55" s="37">
        <v>0</v>
      </c>
      <c r="H55" s="37">
        <v>0</v>
      </c>
      <c r="I55" s="37">
        <v>0</v>
      </c>
      <c r="J55" s="131">
        <v>0</v>
      </c>
      <c r="K55" s="131">
        <v>0</v>
      </c>
    </row>
    <row r="56" spans="1:11" ht="12.75" x14ac:dyDescent="0.2">
      <c r="A56" s="171" t="s">
        <v>43</v>
      </c>
      <c r="B56" s="171" t="s">
        <v>44</v>
      </c>
      <c r="C56" s="37" t="s">
        <v>6</v>
      </c>
      <c r="D56" s="37">
        <v>0</v>
      </c>
      <c r="E56" s="37">
        <v>0</v>
      </c>
      <c r="F56" s="37">
        <f>SUM(F57:F59)</f>
        <v>550</v>
      </c>
      <c r="G56" s="37">
        <v>0</v>
      </c>
      <c r="H56" s="37">
        <v>0</v>
      </c>
      <c r="I56" s="37">
        <v>0</v>
      </c>
      <c r="J56" s="131">
        <v>0</v>
      </c>
      <c r="K56" s="131">
        <v>0</v>
      </c>
    </row>
    <row r="57" spans="1:11" ht="12.75" x14ac:dyDescent="0.2">
      <c r="A57" s="171"/>
      <c r="B57" s="171"/>
      <c r="C57" s="37" t="s">
        <v>38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131">
        <v>0</v>
      </c>
      <c r="K57" s="131">
        <v>0</v>
      </c>
    </row>
    <row r="58" spans="1:11" ht="25.5" x14ac:dyDescent="0.2">
      <c r="A58" s="171"/>
      <c r="B58" s="171"/>
      <c r="C58" s="37" t="s">
        <v>39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131">
        <v>0</v>
      </c>
      <c r="K58" s="131">
        <v>0</v>
      </c>
    </row>
    <row r="59" spans="1:11" ht="12.75" x14ac:dyDescent="0.2">
      <c r="A59" s="171"/>
      <c r="B59" s="171"/>
      <c r="C59" s="37" t="s">
        <v>19</v>
      </c>
      <c r="D59" s="37">
        <v>0</v>
      </c>
      <c r="E59" s="37">
        <v>0</v>
      </c>
      <c r="F59" s="37">
        <v>550</v>
      </c>
      <c r="G59" s="37">
        <v>0</v>
      </c>
      <c r="H59" s="37">
        <v>0</v>
      </c>
      <c r="I59" s="37">
        <v>0</v>
      </c>
      <c r="J59" s="131">
        <v>0</v>
      </c>
      <c r="K59" s="131">
        <v>0</v>
      </c>
    </row>
    <row r="60" spans="1:11" ht="12.75" x14ac:dyDescent="0.2">
      <c r="A60" s="171">
        <v>4.4000000000000004</v>
      </c>
      <c r="B60" s="171" t="s">
        <v>45</v>
      </c>
      <c r="C60" s="37" t="s">
        <v>6</v>
      </c>
      <c r="D60" s="37">
        <v>0</v>
      </c>
      <c r="E60" s="37">
        <v>0</v>
      </c>
      <c r="F60" s="37">
        <f>SUM(F65)</f>
        <v>350</v>
      </c>
      <c r="G60" s="37">
        <v>0</v>
      </c>
      <c r="H60" s="37">
        <v>0</v>
      </c>
      <c r="I60" s="37">
        <v>0</v>
      </c>
      <c r="J60" s="131">
        <v>0</v>
      </c>
      <c r="K60" s="131">
        <v>0</v>
      </c>
    </row>
    <row r="61" spans="1:11" ht="12.75" x14ac:dyDescent="0.2">
      <c r="A61" s="171"/>
      <c r="B61" s="171"/>
      <c r="C61" s="37" t="s">
        <v>38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131">
        <v>0</v>
      </c>
      <c r="K61" s="131">
        <v>0</v>
      </c>
    </row>
    <row r="62" spans="1:11" ht="12.75" x14ac:dyDescent="0.2">
      <c r="A62" s="171"/>
      <c r="B62" s="171"/>
      <c r="C62" s="9" t="s">
        <v>29</v>
      </c>
      <c r="D62" s="37">
        <v>0</v>
      </c>
      <c r="E62" s="37">
        <v>0</v>
      </c>
      <c r="F62" s="46">
        <f>SUM(F63:F65)</f>
        <v>950</v>
      </c>
      <c r="G62" s="37">
        <v>0</v>
      </c>
      <c r="H62" s="37">
        <v>0</v>
      </c>
      <c r="I62" s="37">
        <v>0</v>
      </c>
      <c r="J62" s="131">
        <v>0</v>
      </c>
      <c r="K62" s="131">
        <v>0</v>
      </c>
    </row>
    <row r="63" spans="1:11" ht="12.75" x14ac:dyDescent="0.2">
      <c r="A63" s="171"/>
      <c r="B63" s="171"/>
      <c r="C63" s="12" t="s">
        <v>17</v>
      </c>
      <c r="D63" s="37">
        <v>0</v>
      </c>
      <c r="E63" s="37">
        <v>0</v>
      </c>
      <c r="F63" s="47">
        <v>600</v>
      </c>
      <c r="G63" s="37">
        <v>0</v>
      </c>
      <c r="H63" s="37">
        <v>0</v>
      </c>
      <c r="I63" s="37">
        <v>0</v>
      </c>
      <c r="J63" s="131">
        <v>0</v>
      </c>
      <c r="K63" s="131">
        <v>0</v>
      </c>
    </row>
    <row r="64" spans="1:11" ht="25.5" x14ac:dyDescent="0.2">
      <c r="A64" s="171"/>
      <c r="B64" s="171"/>
      <c r="C64" s="37" t="s">
        <v>39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131">
        <v>0</v>
      </c>
      <c r="K64" s="131">
        <v>0</v>
      </c>
    </row>
    <row r="65" spans="1:11" ht="12.75" x14ac:dyDescent="0.2">
      <c r="A65" s="171"/>
      <c r="B65" s="171"/>
      <c r="C65" s="48" t="s">
        <v>19</v>
      </c>
      <c r="D65" s="37">
        <v>0</v>
      </c>
      <c r="E65" s="37">
        <v>0</v>
      </c>
      <c r="F65" s="49">
        <v>350</v>
      </c>
      <c r="G65" s="37">
        <v>0</v>
      </c>
      <c r="H65" s="37">
        <v>0</v>
      </c>
      <c r="I65" s="37">
        <v>0</v>
      </c>
      <c r="J65" s="131">
        <v>0</v>
      </c>
      <c r="K65" s="131">
        <v>0</v>
      </c>
    </row>
    <row r="66" spans="1:11" ht="12.75" x14ac:dyDescent="0.2">
      <c r="A66" s="172" t="s">
        <v>46</v>
      </c>
      <c r="B66" s="175" t="s">
        <v>47</v>
      </c>
      <c r="C66" s="50" t="s">
        <v>48</v>
      </c>
      <c r="D66" s="51">
        <f>SUM(D70,D82,D86,D90)</f>
        <v>6570.2200000000012</v>
      </c>
      <c r="E66" s="51">
        <f>SUM(E70,E82,E86,E90)</f>
        <v>5303.9000000000005</v>
      </c>
      <c r="F66" s="51">
        <f>SUM(F68:F69)</f>
        <v>6911.9299999999994</v>
      </c>
      <c r="G66" s="52">
        <f>SUM(G68:G69)</f>
        <v>6916.5339300000005</v>
      </c>
      <c r="H66" s="52">
        <f>SUM(H68:H69)</f>
        <v>6413.2000000000007</v>
      </c>
      <c r="I66" s="52">
        <f>SUM(I68:I69)</f>
        <v>7099.5</v>
      </c>
      <c r="J66" s="52">
        <f>SUM(J68:J69)</f>
        <v>7989.4</v>
      </c>
      <c r="K66" s="52">
        <f>SUM(K68:K69)</f>
        <v>7989.4</v>
      </c>
    </row>
    <row r="67" spans="1:11" ht="12.75" x14ac:dyDescent="0.2">
      <c r="A67" s="173"/>
      <c r="B67" s="176"/>
      <c r="C67" s="50" t="s">
        <v>17</v>
      </c>
      <c r="D67" s="51"/>
      <c r="E67" s="51"/>
      <c r="F67" s="51"/>
      <c r="G67" s="52"/>
      <c r="H67" s="55">
        <f>SUM(H71,H83,H87,H91)</f>
        <v>4.46</v>
      </c>
      <c r="I67" s="53"/>
      <c r="J67" s="53"/>
      <c r="K67" s="53"/>
    </row>
    <row r="68" spans="1:11" ht="25.5" x14ac:dyDescent="0.2">
      <c r="A68" s="173"/>
      <c r="B68" s="176"/>
      <c r="C68" s="50" t="s">
        <v>18</v>
      </c>
      <c r="D68" s="54">
        <f>SUM(D84)</f>
        <v>399.7</v>
      </c>
      <c r="E68" s="54">
        <f>SUM(E84)</f>
        <v>399.7</v>
      </c>
      <c r="F68" s="54">
        <v>397.7</v>
      </c>
      <c r="G68" s="55">
        <v>434.1</v>
      </c>
      <c r="H68" s="55">
        <f>SUM(H72,H84,H92)</f>
        <v>475.84</v>
      </c>
      <c r="I68" s="55">
        <v>430.4</v>
      </c>
      <c r="J68" s="55">
        <v>430.4</v>
      </c>
      <c r="K68" s="55">
        <v>430.4</v>
      </c>
    </row>
    <row r="69" spans="1:11" ht="12.75" x14ac:dyDescent="0.2">
      <c r="A69" s="174"/>
      <c r="B69" s="177"/>
      <c r="C69" s="50" t="s">
        <v>19</v>
      </c>
      <c r="D69" s="54">
        <f>SUM(D73,D85,D89,D93)</f>
        <v>6170.52</v>
      </c>
      <c r="E69" s="54">
        <f>SUM(E73,E85,E89,E93)</f>
        <v>4904.2</v>
      </c>
      <c r="F69" s="54">
        <v>6514.23</v>
      </c>
      <c r="G69" s="55">
        <v>6482.4339300000001</v>
      </c>
      <c r="H69" s="55">
        <f>SUM(H73,H85,H89,H93)</f>
        <v>5937.3600000000006</v>
      </c>
      <c r="I69" s="55">
        <f t="shared" ref="I69:K69" si="18">SUM(I73,I85,I89,I93)</f>
        <v>6669.1</v>
      </c>
      <c r="J69" s="55">
        <f t="shared" si="18"/>
        <v>7559</v>
      </c>
      <c r="K69" s="55">
        <f t="shared" si="18"/>
        <v>7559</v>
      </c>
    </row>
    <row r="70" spans="1:11" ht="12.75" x14ac:dyDescent="0.2">
      <c r="A70" s="164" t="s">
        <v>49</v>
      </c>
      <c r="B70" s="164" t="s">
        <v>50</v>
      </c>
      <c r="C70" s="50" t="s">
        <v>48</v>
      </c>
      <c r="D70" s="51">
        <f t="shared" ref="D70:I70" si="19">SUM(D73)</f>
        <v>1402</v>
      </c>
      <c r="E70" s="51">
        <f t="shared" si="19"/>
        <v>1311.3</v>
      </c>
      <c r="F70" s="51">
        <f t="shared" si="19"/>
        <v>1800</v>
      </c>
      <c r="G70" s="51">
        <f t="shared" si="19"/>
        <v>1500</v>
      </c>
      <c r="H70" s="51">
        <f t="shared" si="19"/>
        <v>1521.42</v>
      </c>
      <c r="I70" s="51">
        <v>2320</v>
      </c>
      <c r="J70" s="51">
        <v>2350</v>
      </c>
      <c r="K70" s="51">
        <v>2350</v>
      </c>
    </row>
    <row r="71" spans="1:11" ht="12.75" x14ac:dyDescent="0.2">
      <c r="A71" s="165"/>
      <c r="B71" s="165"/>
      <c r="C71" s="50" t="s">
        <v>17</v>
      </c>
      <c r="D71" s="56"/>
      <c r="E71" s="56"/>
      <c r="F71" s="51"/>
      <c r="G71" s="51"/>
      <c r="H71" s="51"/>
      <c r="I71" s="56"/>
      <c r="J71" s="56"/>
      <c r="K71" s="56"/>
    </row>
    <row r="72" spans="1:11" ht="25.5" x14ac:dyDescent="0.2">
      <c r="A72" s="165"/>
      <c r="B72" s="165"/>
      <c r="C72" s="50" t="s">
        <v>18</v>
      </c>
      <c r="D72" s="56"/>
      <c r="E72" s="46"/>
      <c r="F72" s="46"/>
      <c r="G72" s="46"/>
      <c r="H72" s="46"/>
      <c r="I72" s="46"/>
      <c r="J72" s="46"/>
      <c r="K72" s="46"/>
    </row>
    <row r="73" spans="1:11" ht="12.75" x14ac:dyDescent="0.2">
      <c r="A73" s="166"/>
      <c r="B73" s="166"/>
      <c r="C73" s="50" t="s">
        <v>19</v>
      </c>
      <c r="D73" s="54">
        <v>1402</v>
      </c>
      <c r="E73" s="54">
        <v>1311.3</v>
      </c>
      <c r="F73" s="54">
        <v>1800</v>
      </c>
      <c r="G73" s="54">
        <v>1500</v>
      </c>
      <c r="H73" s="54">
        <v>1521.42</v>
      </c>
      <c r="I73" s="54">
        <v>2320</v>
      </c>
      <c r="J73" s="54">
        <v>2350</v>
      </c>
      <c r="K73" s="54">
        <v>2350</v>
      </c>
    </row>
    <row r="74" spans="1:11" ht="12.75" x14ac:dyDescent="0.2">
      <c r="A74" s="161" t="s">
        <v>51</v>
      </c>
      <c r="B74" s="164" t="s">
        <v>54</v>
      </c>
      <c r="C74" s="50" t="s">
        <v>48</v>
      </c>
      <c r="D74" s="54"/>
      <c r="E74" s="46"/>
      <c r="F74" s="56">
        <f>SUM(F77)</f>
        <v>100</v>
      </c>
      <c r="G74" s="56">
        <f>SUM(G77)</f>
        <v>100</v>
      </c>
      <c r="H74" s="56">
        <f>H77</f>
        <v>1521.42</v>
      </c>
      <c r="I74" s="56">
        <f t="shared" ref="I74:K74" si="20">I77</f>
        <v>2320</v>
      </c>
      <c r="J74" s="56">
        <f t="shared" si="20"/>
        <v>2350</v>
      </c>
      <c r="K74" s="56">
        <f t="shared" si="20"/>
        <v>2350</v>
      </c>
    </row>
    <row r="75" spans="1:11" ht="12.75" x14ac:dyDescent="0.2">
      <c r="A75" s="162"/>
      <c r="B75" s="165"/>
      <c r="C75" s="50" t="s">
        <v>17</v>
      </c>
      <c r="D75" s="54"/>
      <c r="E75" s="46"/>
      <c r="F75" s="46"/>
      <c r="G75" s="46"/>
      <c r="H75" s="46"/>
      <c r="I75" s="46"/>
      <c r="J75" s="46"/>
      <c r="K75" s="46"/>
    </row>
    <row r="76" spans="1:11" ht="25.5" x14ac:dyDescent="0.2">
      <c r="A76" s="162"/>
      <c r="B76" s="165"/>
      <c r="C76" s="50" t="s">
        <v>18</v>
      </c>
      <c r="D76" s="54"/>
      <c r="E76" s="46"/>
      <c r="F76" s="46"/>
      <c r="G76" s="46"/>
      <c r="H76" s="46"/>
      <c r="I76" s="46"/>
      <c r="J76" s="46"/>
      <c r="K76" s="46"/>
    </row>
    <row r="77" spans="1:11" ht="12.75" x14ac:dyDescent="0.2">
      <c r="A77" s="163"/>
      <c r="B77" s="166"/>
      <c r="C77" s="50" t="s">
        <v>19</v>
      </c>
      <c r="D77" s="54"/>
      <c r="E77" s="46"/>
      <c r="F77" s="46">
        <v>100</v>
      </c>
      <c r="G77" s="46">
        <v>100</v>
      </c>
      <c r="H77" s="46">
        <v>1521.42</v>
      </c>
      <c r="I77" s="55">
        <v>2320</v>
      </c>
      <c r="J77" s="55">
        <v>2350</v>
      </c>
      <c r="K77" s="55">
        <v>2350</v>
      </c>
    </row>
    <row r="78" spans="1:11" ht="12.75" x14ac:dyDescent="0.2">
      <c r="A78" s="164" t="s">
        <v>53</v>
      </c>
      <c r="B78" s="154" t="s">
        <v>52</v>
      </c>
      <c r="C78" s="50" t="s">
        <v>48</v>
      </c>
      <c r="D78" s="51">
        <f t="shared" ref="D78:I78" si="21">SUM(D79:D81)</f>
        <v>1402</v>
      </c>
      <c r="E78" s="51">
        <f t="shared" si="21"/>
        <v>1311.3</v>
      </c>
      <c r="F78" s="51">
        <f t="shared" si="21"/>
        <v>1700</v>
      </c>
      <c r="G78" s="51">
        <f t="shared" si="21"/>
        <v>1400</v>
      </c>
      <c r="H78" s="51">
        <v>0</v>
      </c>
      <c r="I78" s="51">
        <v>0</v>
      </c>
      <c r="J78" s="51">
        <v>0</v>
      </c>
      <c r="K78" s="51">
        <v>0</v>
      </c>
    </row>
    <row r="79" spans="1:11" ht="12.75" x14ac:dyDescent="0.2">
      <c r="A79" s="165"/>
      <c r="B79" s="170"/>
      <c r="C79" s="50" t="s">
        <v>17</v>
      </c>
      <c r="D79" s="56"/>
      <c r="E79" s="56"/>
      <c r="F79" s="51"/>
      <c r="G79" s="51"/>
      <c r="H79" s="51"/>
      <c r="I79" s="56"/>
      <c r="J79" s="56"/>
      <c r="K79" s="56"/>
    </row>
    <row r="80" spans="1:11" ht="25.5" x14ac:dyDescent="0.2">
      <c r="A80" s="165"/>
      <c r="B80" s="170"/>
      <c r="C80" s="50" t="s">
        <v>18</v>
      </c>
      <c r="D80" s="56"/>
      <c r="E80" s="46"/>
      <c r="F80" s="46"/>
      <c r="G80" s="46"/>
      <c r="H80" s="46"/>
      <c r="I80" s="46"/>
      <c r="J80" s="46"/>
      <c r="K80" s="46"/>
    </row>
    <row r="81" spans="1:11" ht="12.75" x14ac:dyDescent="0.2">
      <c r="A81" s="166"/>
      <c r="B81" s="155"/>
      <c r="C81" s="50" t="s">
        <v>19</v>
      </c>
      <c r="D81" s="54">
        <v>1402</v>
      </c>
      <c r="E81" s="54">
        <v>1311.3</v>
      </c>
      <c r="F81" s="54">
        <v>1700</v>
      </c>
      <c r="G81" s="54">
        <v>1400</v>
      </c>
      <c r="H81" s="54">
        <v>0</v>
      </c>
      <c r="I81" s="54">
        <v>0</v>
      </c>
      <c r="J81" s="54">
        <v>0</v>
      </c>
      <c r="K81" s="54">
        <v>0</v>
      </c>
    </row>
    <row r="82" spans="1:11" ht="12.75" x14ac:dyDescent="0.2">
      <c r="A82" s="161">
        <v>5.2</v>
      </c>
      <c r="B82" s="164" t="s">
        <v>55</v>
      </c>
      <c r="C82" s="50" t="s">
        <v>48</v>
      </c>
      <c r="D82" s="51">
        <f t="shared" ref="D82:K82" si="22">SUM(D83:D85)</f>
        <v>1444.3</v>
      </c>
      <c r="E82" s="51">
        <f t="shared" si="22"/>
        <v>1332</v>
      </c>
      <c r="F82" s="51">
        <f t="shared" si="22"/>
        <v>1342.3</v>
      </c>
      <c r="G82" s="51">
        <f t="shared" si="22"/>
        <v>1366.7</v>
      </c>
      <c r="H82" s="51">
        <f>SUM(H83:H85)</f>
        <v>1986.32</v>
      </c>
      <c r="I82" s="51">
        <f t="shared" ref="I82:K82" si="23">SUM(I83:I85)</f>
        <v>1835.3000000000002</v>
      </c>
      <c r="J82" s="51">
        <f t="shared" si="23"/>
        <v>1777.4</v>
      </c>
      <c r="K82" s="51">
        <f t="shared" si="23"/>
        <v>1777.3000000000002</v>
      </c>
    </row>
    <row r="83" spans="1:11" ht="12.75" x14ac:dyDescent="0.2">
      <c r="A83" s="162"/>
      <c r="B83" s="165"/>
      <c r="C83" s="50" t="s">
        <v>17</v>
      </c>
      <c r="D83" s="56"/>
      <c r="E83" s="56"/>
      <c r="F83" s="51"/>
      <c r="G83" s="51"/>
      <c r="H83" s="51"/>
      <c r="I83" s="56"/>
      <c r="J83" s="56"/>
      <c r="K83" s="56"/>
    </row>
    <row r="84" spans="1:11" ht="25.5" x14ac:dyDescent="0.2">
      <c r="A84" s="162"/>
      <c r="B84" s="165"/>
      <c r="C84" s="50" t="s">
        <v>18</v>
      </c>
      <c r="D84" s="46">
        <v>399.7</v>
      </c>
      <c r="E84" s="46">
        <v>399.7</v>
      </c>
      <c r="F84" s="46">
        <v>399.7</v>
      </c>
      <c r="G84" s="55">
        <v>434.1</v>
      </c>
      <c r="H84" s="55">
        <v>452.34</v>
      </c>
      <c r="I84" s="55">
        <v>430.4</v>
      </c>
      <c r="J84" s="55">
        <v>430.4</v>
      </c>
      <c r="K84" s="55">
        <v>430.4</v>
      </c>
    </row>
    <row r="85" spans="1:11" ht="12.75" x14ac:dyDescent="0.2">
      <c r="A85" s="163"/>
      <c r="B85" s="166"/>
      <c r="C85" s="50" t="s">
        <v>19</v>
      </c>
      <c r="D85" s="54">
        <v>1044.5999999999999</v>
      </c>
      <c r="E85" s="58">
        <v>932.3</v>
      </c>
      <c r="F85" s="58">
        <v>942.6</v>
      </c>
      <c r="G85" s="58">
        <v>932.6</v>
      </c>
      <c r="H85" s="58">
        <v>1533.98</v>
      </c>
      <c r="I85" s="54">
        <v>1404.9</v>
      </c>
      <c r="J85" s="54">
        <v>1347</v>
      </c>
      <c r="K85" s="54">
        <v>1346.9</v>
      </c>
    </row>
    <row r="86" spans="1:11" ht="12.75" x14ac:dyDescent="0.2">
      <c r="A86" s="167">
        <v>5.3</v>
      </c>
      <c r="B86" s="154" t="s">
        <v>56</v>
      </c>
      <c r="C86" s="50" t="s">
        <v>48</v>
      </c>
      <c r="D86" s="54">
        <f t="shared" ref="D86:I86" si="24">SUM(D89)</f>
        <v>2053.3200000000002</v>
      </c>
      <c r="E86" s="54">
        <f t="shared" si="24"/>
        <v>720.8</v>
      </c>
      <c r="F86" s="54">
        <f t="shared" si="24"/>
        <v>765</v>
      </c>
      <c r="G86" s="54">
        <f t="shared" si="24"/>
        <v>1151.0999999999999</v>
      </c>
      <c r="H86" s="54">
        <v>0</v>
      </c>
      <c r="I86" s="54">
        <v>0</v>
      </c>
      <c r="J86" s="54">
        <v>0</v>
      </c>
      <c r="K86" s="54">
        <v>0</v>
      </c>
    </row>
    <row r="87" spans="1:11" ht="12.75" x14ac:dyDescent="0.2">
      <c r="A87" s="168"/>
      <c r="B87" s="170"/>
      <c r="C87" s="50" t="s">
        <v>17</v>
      </c>
      <c r="D87" s="54"/>
      <c r="E87" s="46"/>
      <c r="F87" s="46"/>
      <c r="G87" s="46"/>
      <c r="H87" s="46"/>
      <c r="I87" s="46"/>
      <c r="J87" s="46"/>
      <c r="K87" s="46"/>
    </row>
    <row r="88" spans="1:11" ht="25.5" x14ac:dyDescent="0.2">
      <c r="A88" s="168"/>
      <c r="B88" s="170"/>
      <c r="C88" s="50" t="s">
        <v>18</v>
      </c>
      <c r="D88" s="54"/>
      <c r="E88" s="46"/>
      <c r="F88" s="46"/>
      <c r="G88" s="46"/>
      <c r="H88" s="46"/>
      <c r="I88" s="46"/>
      <c r="J88" s="46"/>
      <c r="K88" s="46"/>
    </row>
    <row r="89" spans="1:11" ht="12.75" x14ac:dyDescent="0.2">
      <c r="A89" s="169"/>
      <c r="B89" s="155"/>
      <c r="C89" s="50" t="s">
        <v>19</v>
      </c>
      <c r="D89" s="54">
        <v>2053.3200000000002</v>
      </c>
      <c r="E89" s="46">
        <v>720.8</v>
      </c>
      <c r="F89" s="46">
        <v>765</v>
      </c>
      <c r="G89" s="46">
        <v>1151.0999999999999</v>
      </c>
      <c r="H89" s="46">
        <v>0</v>
      </c>
      <c r="I89" s="46">
        <v>0</v>
      </c>
      <c r="J89" s="46">
        <v>0</v>
      </c>
      <c r="K89" s="46">
        <v>0</v>
      </c>
    </row>
    <row r="90" spans="1:11" ht="12.75" x14ac:dyDescent="0.2">
      <c r="A90" s="161">
        <v>5.4</v>
      </c>
      <c r="B90" s="154" t="s">
        <v>57</v>
      </c>
      <c r="C90" s="50" t="s">
        <v>48</v>
      </c>
      <c r="D90" s="51">
        <f t="shared" ref="D90:I90" si="25">SUM(D93)</f>
        <v>1670.6</v>
      </c>
      <c r="E90" s="51">
        <f t="shared" si="25"/>
        <v>1939.8</v>
      </c>
      <c r="F90" s="51">
        <f t="shared" si="25"/>
        <v>2645</v>
      </c>
      <c r="G90" s="51">
        <f t="shared" si="25"/>
        <v>1730.6</v>
      </c>
      <c r="H90" s="51">
        <f>SUM(H94,H98)</f>
        <v>2909.92</v>
      </c>
      <c r="I90" s="51">
        <f t="shared" ref="I90:K90" si="26">SUM(I94,I98)</f>
        <v>2944.2</v>
      </c>
      <c r="J90" s="51">
        <f t="shared" si="26"/>
        <v>3862</v>
      </c>
      <c r="K90" s="51">
        <f t="shared" si="26"/>
        <v>3862.1</v>
      </c>
    </row>
    <row r="91" spans="1:11" ht="12.75" x14ac:dyDescent="0.2">
      <c r="A91" s="162"/>
      <c r="B91" s="170"/>
      <c r="C91" s="50" t="s">
        <v>17</v>
      </c>
      <c r="D91" s="54"/>
      <c r="E91" s="46"/>
      <c r="F91" s="46"/>
      <c r="G91" s="46"/>
      <c r="H91" s="46">
        <v>4.46</v>
      </c>
      <c r="I91" s="46"/>
      <c r="J91" s="46"/>
      <c r="K91" s="46"/>
    </row>
    <row r="92" spans="1:11" ht="25.5" x14ac:dyDescent="0.2">
      <c r="A92" s="162"/>
      <c r="B92" s="170"/>
      <c r="C92" s="50" t="s">
        <v>18</v>
      </c>
      <c r="D92" s="54"/>
      <c r="E92" s="46"/>
      <c r="F92" s="46"/>
      <c r="G92" s="46"/>
      <c r="H92" s="46">
        <f>SUM(H96,H100)</f>
        <v>23.5</v>
      </c>
      <c r="I92" s="46"/>
      <c r="J92" s="46"/>
      <c r="K92" s="46"/>
    </row>
    <row r="93" spans="1:11" ht="12.75" x14ac:dyDescent="0.2">
      <c r="A93" s="163"/>
      <c r="B93" s="155"/>
      <c r="C93" s="50" t="s">
        <v>19</v>
      </c>
      <c r="D93" s="54">
        <f>SUM(D97:D98)</f>
        <v>1670.6</v>
      </c>
      <c r="E93" s="54">
        <f>SUM(E97:E98)</f>
        <v>1939.8</v>
      </c>
      <c r="F93" s="54">
        <f>SUM(F97:F98)</f>
        <v>2645</v>
      </c>
      <c r="G93" s="46">
        <v>1730.6</v>
      </c>
      <c r="H93" s="46">
        <f>SUM(H97,H101)</f>
        <v>2881.96</v>
      </c>
      <c r="I93" s="46">
        <v>2944.2</v>
      </c>
      <c r="J93" s="46">
        <v>3862</v>
      </c>
      <c r="K93" s="46">
        <v>3862.1</v>
      </c>
    </row>
    <row r="94" spans="1:11" ht="12.75" x14ac:dyDescent="0.2">
      <c r="A94" s="161" t="s">
        <v>58</v>
      </c>
      <c r="B94" s="164" t="s">
        <v>59</v>
      </c>
      <c r="C94" s="50" t="s">
        <v>48</v>
      </c>
      <c r="D94" s="51">
        <f t="shared" ref="D94:K94" si="27">SUM(D95:D97)</f>
        <v>755</v>
      </c>
      <c r="E94" s="51">
        <f t="shared" si="27"/>
        <v>754.8</v>
      </c>
      <c r="F94" s="51">
        <f t="shared" si="27"/>
        <v>755</v>
      </c>
      <c r="G94" s="51">
        <f t="shared" si="27"/>
        <v>755</v>
      </c>
      <c r="H94" s="51">
        <f t="shared" si="27"/>
        <v>895.22</v>
      </c>
      <c r="I94" s="51">
        <f t="shared" si="27"/>
        <v>940.6</v>
      </c>
      <c r="J94" s="51">
        <f t="shared" si="27"/>
        <v>940.6</v>
      </c>
      <c r="K94" s="51">
        <f t="shared" si="27"/>
        <v>940.6</v>
      </c>
    </row>
    <row r="95" spans="1:11" ht="12.75" x14ac:dyDescent="0.2">
      <c r="A95" s="162"/>
      <c r="B95" s="165"/>
      <c r="C95" s="50" t="s">
        <v>17</v>
      </c>
      <c r="D95" s="56"/>
      <c r="E95" s="46"/>
      <c r="F95" s="46"/>
      <c r="G95" s="46"/>
      <c r="H95" s="46">
        <v>4.46</v>
      </c>
      <c r="I95" s="46"/>
      <c r="J95" s="46"/>
      <c r="K95" s="46"/>
    </row>
    <row r="96" spans="1:11" ht="25.5" x14ac:dyDescent="0.2">
      <c r="A96" s="162"/>
      <c r="B96" s="165"/>
      <c r="C96" s="50" t="s">
        <v>18</v>
      </c>
      <c r="D96" s="56"/>
      <c r="E96" s="46"/>
      <c r="F96" s="46"/>
      <c r="G96" s="46"/>
      <c r="H96" s="46">
        <v>8.9</v>
      </c>
      <c r="I96" s="46"/>
      <c r="J96" s="46"/>
      <c r="K96" s="46"/>
    </row>
    <row r="97" spans="1:11" ht="12.75" x14ac:dyDescent="0.2">
      <c r="A97" s="163"/>
      <c r="B97" s="166"/>
      <c r="C97" s="50" t="s">
        <v>19</v>
      </c>
      <c r="D97" s="54">
        <v>755</v>
      </c>
      <c r="E97" s="46">
        <v>754.8</v>
      </c>
      <c r="F97" s="46">
        <v>755</v>
      </c>
      <c r="G97" s="46">
        <v>755</v>
      </c>
      <c r="H97" s="46">
        <v>881.86</v>
      </c>
      <c r="I97" s="46">
        <v>940.6</v>
      </c>
      <c r="J97" s="46">
        <v>940.6</v>
      </c>
      <c r="K97" s="46">
        <v>940.6</v>
      </c>
    </row>
    <row r="98" spans="1:11" ht="12.75" x14ac:dyDescent="0.2">
      <c r="A98" s="161" t="s">
        <v>60</v>
      </c>
      <c r="B98" s="164" t="s">
        <v>61</v>
      </c>
      <c r="C98" s="50" t="s">
        <v>48</v>
      </c>
      <c r="D98" s="51">
        <f t="shared" ref="D98:K98" si="28">SUM(D101)</f>
        <v>915.6</v>
      </c>
      <c r="E98" s="51">
        <f t="shared" si="28"/>
        <v>1185</v>
      </c>
      <c r="F98" s="51">
        <f t="shared" si="28"/>
        <v>1890</v>
      </c>
      <c r="G98" s="51">
        <f t="shared" si="28"/>
        <v>975.6</v>
      </c>
      <c r="H98" s="51">
        <f>SUM(H99:H101)</f>
        <v>2014.6999999999998</v>
      </c>
      <c r="I98" s="51">
        <f t="shared" ref="I98:K98" si="29">SUM(I99:I101)</f>
        <v>2003.6</v>
      </c>
      <c r="J98" s="51">
        <f t="shared" si="29"/>
        <v>2921.4</v>
      </c>
      <c r="K98" s="51">
        <f t="shared" si="29"/>
        <v>2921.5</v>
      </c>
    </row>
    <row r="99" spans="1:11" ht="12.75" x14ac:dyDescent="0.2">
      <c r="A99" s="162"/>
      <c r="B99" s="165"/>
      <c r="C99" s="50" t="s">
        <v>17</v>
      </c>
      <c r="D99" s="56"/>
      <c r="E99" s="46"/>
      <c r="F99" s="46"/>
      <c r="G99" s="46"/>
      <c r="H99" s="46"/>
      <c r="I99" s="46"/>
      <c r="J99" s="46"/>
      <c r="K99" s="46"/>
    </row>
    <row r="100" spans="1:11" ht="25.5" x14ac:dyDescent="0.2">
      <c r="A100" s="162"/>
      <c r="B100" s="165"/>
      <c r="C100" s="50" t="s">
        <v>18</v>
      </c>
      <c r="D100" s="56"/>
      <c r="E100" s="46"/>
      <c r="F100" s="46"/>
      <c r="G100" s="46"/>
      <c r="H100" s="46">
        <v>14.6</v>
      </c>
      <c r="I100" s="46"/>
      <c r="J100" s="46"/>
      <c r="K100" s="46"/>
    </row>
    <row r="101" spans="1:11" ht="12.75" x14ac:dyDescent="0.2">
      <c r="A101" s="163"/>
      <c r="B101" s="166"/>
      <c r="C101" s="50" t="s">
        <v>19</v>
      </c>
      <c r="D101" s="54">
        <v>915.6</v>
      </c>
      <c r="E101" s="46">
        <v>1185</v>
      </c>
      <c r="F101" s="46">
        <v>1890</v>
      </c>
      <c r="G101" s="46">
        <v>975.6</v>
      </c>
      <c r="H101" s="46">
        <v>2000.1</v>
      </c>
      <c r="I101" s="46">
        <v>2003.6</v>
      </c>
      <c r="J101" s="46">
        <v>2921.4</v>
      </c>
      <c r="K101" s="46">
        <v>2921.5</v>
      </c>
    </row>
  </sheetData>
  <mergeCells count="51">
    <mergeCell ref="A1:I1"/>
    <mergeCell ref="E2:I2"/>
    <mergeCell ref="A3:I3"/>
    <mergeCell ref="A4:A5"/>
    <mergeCell ref="B4:B5"/>
    <mergeCell ref="C4:C5"/>
    <mergeCell ref="D4:I4"/>
    <mergeCell ref="A7:A11"/>
    <mergeCell ref="B7:B11"/>
    <mergeCell ref="A12:A15"/>
    <mergeCell ref="B12:B15"/>
    <mergeCell ref="A16:A19"/>
    <mergeCell ref="B16:B19"/>
    <mergeCell ref="A20:A23"/>
    <mergeCell ref="B20:B23"/>
    <mergeCell ref="A24:A28"/>
    <mergeCell ref="B24:B28"/>
    <mergeCell ref="A29:A33"/>
    <mergeCell ref="B29:B33"/>
    <mergeCell ref="A34:A38"/>
    <mergeCell ref="B34:B38"/>
    <mergeCell ref="A39:A43"/>
    <mergeCell ref="B39:B43"/>
    <mergeCell ref="A44:A47"/>
    <mergeCell ref="B44:B47"/>
    <mergeCell ref="A48:A51"/>
    <mergeCell ref="B48:B51"/>
    <mergeCell ref="A52:A55"/>
    <mergeCell ref="B52:B55"/>
    <mergeCell ref="A56:A59"/>
    <mergeCell ref="B56:B59"/>
    <mergeCell ref="A60:A65"/>
    <mergeCell ref="B60:B65"/>
    <mergeCell ref="A66:A69"/>
    <mergeCell ref="B66:B69"/>
    <mergeCell ref="A70:A73"/>
    <mergeCell ref="B70:B73"/>
    <mergeCell ref="A74:A77"/>
    <mergeCell ref="B78:B81"/>
    <mergeCell ref="A78:A81"/>
    <mergeCell ref="B74:B77"/>
    <mergeCell ref="A82:A85"/>
    <mergeCell ref="B82:B85"/>
    <mergeCell ref="A98:A101"/>
    <mergeCell ref="B98:B101"/>
    <mergeCell ref="A86:A89"/>
    <mergeCell ref="B86:B89"/>
    <mergeCell ref="A90:A93"/>
    <mergeCell ref="B90:B93"/>
    <mergeCell ref="A94:A97"/>
    <mergeCell ref="B94:B97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tabSelected="1" workbookViewId="0">
      <selection activeCell="G110" sqref="G110"/>
    </sheetView>
  </sheetViews>
  <sheetFormatPr defaultRowHeight="15" x14ac:dyDescent="0.25"/>
  <cols>
    <col min="2" max="2" width="20.28515625" customWidth="1"/>
    <col min="5" max="5" width="10.140625" customWidth="1"/>
    <col min="7" max="7" width="11.42578125" bestFit="1" customWidth="1"/>
    <col min="8" max="8" width="33" customWidth="1"/>
  </cols>
  <sheetData>
    <row r="1" spans="1:10" x14ac:dyDescent="0.25">
      <c r="A1" s="191" t="s">
        <v>106</v>
      </c>
      <c r="B1" s="191"/>
      <c r="C1" s="191"/>
      <c r="D1" s="191"/>
      <c r="E1" s="191"/>
      <c r="F1" s="191"/>
      <c r="G1" s="191"/>
      <c r="H1" s="191"/>
      <c r="I1" s="89"/>
      <c r="J1" s="89"/>
    </row>
    <row r="2" spans="1:10" ht="54.75" customHeight="1" x14ac:dyDescent="0.25">
      <c r="A2" s="90"/>
      <c r="B2" s="90"/>
      <c r="C2" s="90"/>
      <c r="D2" s="90"/>
      <c r="E2" s="90"/>
      <c r="F2" s="191" t="s">
        <v>134</v>
      </c>
      <c r="G2" s="191"/>
      <c r="H2" s="191"/>
      <c r="I2" s="89"/>
      <c r="J2" s="89"/>
    </row>
    <row r="3" spans="1:10" ht="46.5" customHeight="1" x14ac:dyDescent="0.25">
      <c r="A3" s="192" t="s">
        <v>139</v>
      </c>
      <c r="B3" s="192"/>
      <c r="C3" s="192"/>
      <c r="D3" s="192"/>
      <c r="E3" s="192"/>
      <c r="F3" s="192"/>
      <c r="G3" s="192"/>
      <c r="H3" s="192"/>
      <c r="I3" s="91"/>
      <c r="J3" s="89"/>
    </row>
    <row r="4" spans="1:10" x14ac:dyDescent="0.25">
      <c r="A4" s="154" t="s">
        <v>107</v>
      </c>
      <c r="B4" s="154" t="s">
        <v>108</v>
      </c>
      <c r="C4" s="154" t="s">
        <v>109</v>
      </c>
      <c r="D4" s="193" t="s">
        <v>110</v>
      </c>
      <c r="E4" s="194"/>
      <c r="F4" s="193" t="s">
        <v>111</v>
      </c>
      <c r="G4" s="194"/>
      <c r="H4" s="182" t="s">
        <v>112</v>
      </c>
      <c r="I4" s="89"/>
      <c r="J4" s="89"/>
    </row>
    <row r="5" spans="1:10" ht="38.25" x14ac:dyDescent="0.25">
      <c r="A5" s="155"/>
      <c r="B5" s="155"/>
      <c r="C5" s="155"/>
      <c r="D5" s="63" t="s">
        <v>113</v>
      </c>
      <c r="E5" s="63" t="s">
        <v>114</v>
      </c>
      <c r="F5" s="63" t="s">
        <v>115</v>
      </c>
      <c r="G5" s="92" t="s">
        <v>116</v>
      </c>
      <c r="H5" s="184"/>
      <c r="I5" s="89"/>
      <c r="J5" s="89"/>
    </row>
    <row r="6" spans="1:10" x14ac:dyDescent="0.25">
      <c r="A6" s="195" t="s">
        <v>117</v>
      </c>
      <c r="B6" s="196"/>
      <c r="C6" s="196"/>
      <c r="D6" s="196"/>
      <c r="E6" s="196"/>
      <c r="F6" s="196"/>
      <c r="G6" s="196"/>
      <c r="H6" s="197"/>
      <c r="I6" s="89"/>
      <c r="J6" s="89"/>
    </row>
    <row r="7" spans="1:10" ht="25.5" customHeight="1" x14ac:dyDescent="0.25">
      <c r="A7" s="193" t="s">
        <v>118</v>
      </c>
      <c r="B7" s="198"/>
      <c r="C7" s="198"/>
      <c r="D7" s="198"/>
      <c r="E7" s="198"/>
      <c r="F7" s="198"/>
      <c r="G7" s="198"/>
      <c r="H7" s="194"/>
      <c r="I7" s="89"/>
      <c r="J7" s="89"/>
    </row>
    <row r="8" spans="1:10" x14ac:dyDescent="0.25">
      <c r="A8" s="199">
        <v>1</v>
      </c>
      <c r="B8" s="199" t="s">
        <v>80</v>
      </c>
      <c r="C8" s="199" t="s">
        <v>85</v>
      </c>
      <c r="D8" s="199">
        <v>2015</v>
      </c>
      <c r="E8" s="154">
        <v>2022</v>
      </c>
      <c r="F8" s="92">
        <v>2015</v>
      </c>
      <c r="G8" s="92">
        <v>500</v>
      </c>
      <c r="H8" s="200" t="s">
        <v>119</v>
      </c>
      <c r="I8" s="89"/>
      <c r="J8" s="89"/>
    </row>
    <row r="9" spans="1:10" x14ac:dyDescent="0.25">
      <c r="A9" s="199"/>
      <c r="B9" s="199"/>
      <c r="C9" s="199"/>
      <c r="D9" s="199"/>
      <c r="E9" s="170"/>
      <c r="F9" s="92">
        <v>2016</v>
      </c>
      <c r="G9" s="92">
        <v>500</v>
      </c>
      <c r="H9" s="201"/>
      <c r="I9" s="89"/>
      <c r="J9" s="89"/>
    </row>
    <row r="10" spans="1:10" x14ac:dyDescent="0.25">
      <c r="A10" s="199"/>
      <c r="B10" s="199"/>
      <c r="C10" s="199"/>
      <c r="D10" s="199"/>
      <c r="E10" s="170"/>
      <c r="F10" s="92">
        <v>2017</v>
      </c>
      <c r="G10" s="92">
        <v>510</v>
      </c>
      <c r="H10" s="201"/>
      <c r="I10" s="145"/>
      <c r="J10" s="89"/>
    </row>
    <row r="11" spans="1:10" x14ac:dyDescent="0.25">
      <c r="A11" s="199"/>
      <c r="B11" s="199"/>
      <c r="C11" s="199"/>
      <c r="D11" s="199"/>
      <c r="E11" s="170"/>
      <c r="F11" s="92">
        <v>2018</v>
      </c>
      <c r="G11" s="94">
        <v>500</v>
      </c>
      <c r="H11" s="201"/>
      <c r="I11" s="89"/>
      <c r="J11" s="12"/>
    </row>
    <row r="12" spans="1:10" x14ac:dyDescent="0.25">
      <c r="A12" s="199"/>
      <c r="B12" s="199"/>
      <c r="C12" s="199"/>
      <c r="D12" s="199"/>
      <c r="E12" s="170"/>
      <c r="F12" s="92">
        <v>2019</v>
      </c>
      <c r="G12" s="92">
        <v>0</v>
      </c>
      <c r="H12" s="201"/>
      <c r="I12" s="89"/>
      <c r="J12" s="12"/>
    </row>
    <row r="13" spans="1:10" x14ac:dyDescent="0.25">
      <c r="A13" s="199"/>
      <c r="B13" s="199"/>
      <c r="C13" s="199"/>
      <c r="D13" s="199"/>
      <c r="E13" s="170"/>
      <c r="F13" s="92">
        <v>2020</v>
      </c>
      <c r="G13" s="92">
        <v>0</v>
      </c>
      <c r="H13" s="201"/>
      <c r="I13" s="89"/>
      <c r="J13" s="95"/>
    </row>
    <row r="14" spans="1:10" x14ac:dyDescent="0.25">
      <c r="A14" s="199"/>
      <c r="B14" s="199"/>
      <c r="C14" s="199"/>
      <c r="D14" s="199"/>
      <c r="E14" s="170"/>
      <c r="F14" s="92">
        <v>2021</v>
      </c>
      <c r="G14" s="92">
        <v>0</v>
      </c>
      <c r="H14" s="201"/>
      <c r="I14" s="89"/>
      <c r="J14" s="95"/>
    </row>
    <row r="15" spans="1:10" x14ac:dyDescent="0.25">
      <c r="A15" s="199"/>
      <c r="B15" s="199"/>
      <c r="C15" s="199"/>
      <c r="D15" s="199"/>
      <c r="E15" s="155"/>
      <c r="F15" s="93">
        <v>2022</v>
      </c>
      <c r="G15" s="93">
        <v>0</v>
      </c>
      <c r="H15" s="201"/>
      <c r="I15" s="89"/>
      <c r="J15" s="89"/>
    </row>
    <row r="16" spans="1:10" x14ac:dyDescent="0.25">
      <c r="A16" s="199"/>
      <c r="B16" s="199"/>
      <c r="C16" s="199"/>
      <c r="D16" s="63" t="s">
        <v>120</v>
      </c>
      <c r="E16" s="63"/>
      <c r="F16" s="132"/>
      <c r="G16" s="132">
        <f>SUM(G8:G15)</f>
        <v>2010</v>
      </c>
      <c r="H16" s="201"/>
      <c r="I16" s="89"/>
      <c r="J16" s="89"/>
    </row>
    <row r="17" spans="1:10" x14ac:dyDescent="0.25">
      <c r="A17" s="154">
        <v>2</v>
      </c>
      <c r="B17" s="154" t="s">
        <v>81</v>
      </c>
      <c r="C17" s="199" t="s">
        <v>85</v>
      </c>
      <c r="D17" s="199">
        <v>2015</v>
      </c>
      <c r="E17" s="154">
        <v>2022</v>
      </c>
      <c r="F17" s="92">
        <v>2015</v>
      </c>
      <c r="G17" s="92">
        <v>300</v>
      </c>
      <c r="H17" s="201"/>
      <c r="I17" s="89"/>
      <c r="J17" s="89"/>
    </row>
    <row r="18" spans="1:10" x14ac:dyDescent="0.25">
      <c r="A18" s="170"/>
      <c r="B18" s="170"/>
      <c r="C18" s="199"/>
      <c r="D18" s="199"/>
      <c r="E18" s="170"/>
      <c r="F18" s="92">
        <v>2016</v>
      </c>
      <c r="G18" s="92">
        <v>261.89999999999998</v>
      </c>
      <c r="H18" s="201"/>
      <c r="I18" s="89"/>
      <c r="J18" s="89"/>
    </row>
    <row r="19" spans="1:10" x14ac:dyDescent="0.25">
      <c r="A19" s="170"/>
      <c r="B19" s="170"/>
      <c r="C19" s="199"/>
      <c r="D19" s="199"/>
      <c r="E19" s="170"/>
      <c r="F19" s="92">
        <v>2017</v>
      </c>
      <c r="G19" s="92">
        <v>267.89999999999998</v>
      </c>
      <c r="H19" s="201"/>
      <c r="I19" s="89"/>
      <c r="J19" s="89"/>
    </row>
    <row r="20" spans="1:10" x14ac:dyDescent="0.25">
      <c r="A20" s="170"/>
      <c r="B20" s="170"/>
      <c r="C20" s="199"/>
      <c r="D20" s="199"/>
      <c r="E20" s="170"/>
      <c r="F20" s="92">
        <v>2018</v>
      </c>
      <c r="G20" s="94">
        <v>126.9</v>
      </c>
      <c r="H20" s="201"/>
      <c r="I20" s="89"/>
      <c r="J20" s="89"/>
    </row>
    <row r="21" spans="1:10" x14ac:dyDescent="0.25">
      <c r="A21" s="170"/>
      <c r="B21" s="170"/>
      <c r="C21" s="199"/>
      <c r="D21" s="199"/>
      <c r="E21" s="170"/>
      <c r="F21" s="92">
        <v>2019</v>
      </c>
      <c r="G21" s="92">
        <v>198.8</v>
      </c>
      <c r="H21" s="201"/>
      <c r="I21" s="89"/>
      <c r="J21" s="89"/>
    </row>
    <row r="22" spans="1:10" x14ac:dyDescent="0.25">
      <c r="A22" s="170"/>
      <c r="B22" s="170"/>
      <c r="C22" s="199"/>
      <c r="D22" s="199"/>
      <c r="E22" s="170"/>
      <c r="F22" s="92">
        <v>2020</v>
      </c>
      <c r="G22" s="92">
        <v>439.4</v>
      </c>
      <c r="H22" s="201"/>
      <c r="I22" s="89"/>
      <c r="J22" s="89"/>
    </row>
    <row r="23" spans="1:10" x14ac:dyDescent="0.25">
      <c r="A23" s="155"/>
      <c r="B23" s="155"/>
      <c r="C23" s="199"/>
      <c r="D23" s="199"/>
      <c r="E23" s="155"/>
      <c r="F23" s="92">
        <v>2021</v>
      </c>
      <c r="G23" s="132">
        <v>439.4</v>
      </c>
      <c r="H23" s="201"/>
      <c r="I23" s="89"/>
      <c r="J23" s="89"/>
    </row>
    <row r="24" spans="1:10" x14ac:dyDescent="0.25">
      <c r="A24" s="97"/>
      <c r="B24" s="97"/>
      <c r="C24" s="199"/>
      <c r="D24" s="93"/>
      <c r="E24" s="97"/>
      <c r="F24" s="93">
        <v>2022</v>
      </c>
      <c r="G24" s="132">
        <v>439.4</v>
      </c>
      <c r="H24" s="201"/>
      <c r="I24" s="89"/>
      <c r="J24" s="89"/>
    </row>
    <row r="25" spans="1:10" x14ac:dyDescent="0.25">
      <c r="A25" s="92"/>
      <c r="B25" s="92"/>
      <c r="C25" s="199"/>
      <c r="D25" s="63" t="s">
        <v>120</v>
      </c>
      <c r="E25" s="63"/>
      <c r="F25" s="92"/>
      <c r="G25" s="92">
        <f>SUM(G17:G24)</f>
        <v>2473.7000000000003</v>
      </c>
      <c r="H25" s="201"/>
      <c r="I25" s="89"/>
      <c r="J25" s="89"/>
    </row>
    <row r="26" spans="1:10" x14ac:dyDescent="0.25">
      <c r="A26" s="92"/>
      <c r="B26" s="92"/>
      <c r="C26" s="92"/>
      <c r="D26" s="142" t="s">
        <v>121</v>
      </c>
      <c r="E26" s="142"/>
      <c r="F26" s="142"/>
      <c r="G26" s="144">
        <f>SUM(G16,G25)</f>
        <v>4483.7000000000007</v>
      </c>
      <c r="H26" s="202"/>
      <c r="I26" s="89"/>
      <c r="J26" s="89"/>
    </row>
    <row r="27" spans="1:10" x14ac:dyDescent="0.25">
      <c r="A27" s="195" t="s">
        <v>122</v>
      </c>
      <c r="B27" s="196"/>
      <c r="C27" s="196"/>
      <c r="D27" s="196"/>
      <c r="E27" s="196"/>
      <c r="F27" s="196"/>
      <c r="G27" s="196"/>
      <c r="H27" s="197"/>
      <c r="I27" s="89"/>
      <c r="J27" s="89"/>
    </row>
    <row r="28" spans="1:10" x14ac:dyDescent="0.25">
      <c r="A28" s="193" t="s">
        <v>123</v>
      </c>
      <c r="B28" s="198"/>
      <c r="C28" s="198"/>
      <c r="D28" s="198"/>
      <c r="E28" s="198"/>
      <c r="F28" s="198"/>
      <c r="G28" s="198"/>
      <c r="H28" s="194"/>
      <c r="I28" s="89"/>
      <c r="J28" s="89"/>
    </row>
    <row r="29" spans="1:10" x14ac:dyDescent="0.25">
      <c r="A29" s="199"/>
      <c r="B29" s="199" t="s">
        <v>31</v>
      </c>
      <c r="C29" s="199" t="s">
        <v>85</v>
      </c>
      <c r="D29" s="199">
        <v>2015</v>
      </c>
      <c r="E29" s="154">
        <v>2022</v>
      </c>
      <c r="F29" s="92">
        <v>2015</v>
      </c>
      <c r="G29" s="31">
        <v>5140.6502</v>
      </c>
      <c r="H29" s="203" t="s">
        <v>136</v>
      </c>
      <c r="I29" s="89"/>
      <c r="J29" s="89"/>
    </row>
    <row r="30" spans="1:10" x14ac:dyDescent="0.25">
      <c r="A30" s="199"/>
      <c r="B30" s="199"/>
      <c r="C30" s="199"/>
      <c r="D30" s="199"/>
      <c r="E30" s="170"/>
      <c r="F30" s="92">
        <v>2016</v>
      </c>
      <c r="G30" s="31">
        <v>0</v>
      </c>
      <c r="H30" s="204"/>
      <c r="I30" s="89"/>
      <c r="J30" s="89"/>
    </row>
    <row r="31" spans="1:10" x14ac:dyDescent="0.25">
      <c r="A31" s="199"/>
      <c r="B31" s="199"/>
      <c r="C31" s="199"/>
      <c r="D31" s="199"/>
      <c r="E31" s="170"/>
      <c r="F31" s="92">
        <v>2017</v>
      </c>
      <c r="G31" s="31">
        <v>12172.89</v>
      </c>
      <c r="H31" s="204"/>
      <c r="I31" s="89"/>
      <c r="J31" s="89"/>
    </row>
    <row r="32" spans="1:10" x14ac:dyDescent="0.25">
      <c r="A32" s="199"/>
      <c r="B32" s="199"/>
      <c r="C32" s="199"/>
      <c r="D32" s="199"/>
      <c r="E32" s="170"/>
      <c r="F32" s="92">
        <v>2018</v>
      </c>
      <c r="G32" s="31">
        <v>5306.4696000000004</v>
      </c>
      <c r="H32" s="204"/>
      <c r="I32" s="89"/>
      <c r="J32" s="89"/>
    </row>
    <row r="33" spans="1:10" x14ac:dyDescent="0.25">
      <c r="A33" s="199"/>
      <c r="B33" s="199"/>
      <c r="C33" s="199"/>
      <c r="D33" s="199"/>
      <c r="E33" s="170"/>
      <c r="F33" s="92">
        <v>2019</v>
      </c>
      <c r="G33" s="31">
        <v>2033.76</v>
      </c>
      <c r="H33" s="204"/>
      <c r="I33" s="89"/>
      <c r="J33" s="89"/>
    </row>
    <row r="34" spans="1:10" x14ac:dyDescent="0.25">
      <c r="A34" s="199"/>
      <c r="B34" s="199"/>
      <c r="C34" s="199"/>
      <c r="D34" s="199"/>
      <c r="E34" s="170"/>
      <c r="F34" s="92">
        <v>2020</v>
      </c>
      <c r="G34" s="31">
        <v>2476.7199999999998</v>
      </c>
      <c r="H34" s="204"/>
      <c r="I34" s="89"/>
      <c r="J34" s="89"/>
    </row>
    <row r="35" spans="1:10" ht="15.75" thickBot="1" x14ac:dyDescent="0.3">
      <c r="A35" s="199"/>
      <c r="B35" s="199"/>
      <c r="C35" s="199"/>
      <c r="D35" s="199"/>
      <c r="E35" s="155"/>
      <c r="F35" s="97">
        <v>2021</v>
      </c>
      <c r="G35" s="98">
        <v>2701.3</v>
      </c>
      <c r="H35" s="204"/>
      <c r="I35" s="89"/>
      <c r="J35" s="89"/>
    </row>
    <row r="36" spans="1:10" ht="15.75" thickBot="1" x14ac:dyDescent="0.3">
      <c r="A36" s="97"/>
      <c r="B36" s="97"/>
      <c r="C36" s="199"/>
      <c r="D36" s="93"/>
      <c r="E36" s="97"/>
      <c r="F36" s="97">
        <v>2022</v>
      </c>
      <c r="G36" s="98">
        <v>2933.3</v>
      </c>
      <c r="H36" s="96"/>
      <c r="I36" s="89"/>
      <c r="J36" s="89"/>
    </row>
    <row r="37" spans="1:10" x14ac:dyDescent="0.25">
      <c r="A37" s="99"/>
      <c r="B37" s="99"/>
      <c r="C37" s="199"/>
      <c r="D37" s="142" t="s">
        <v>120</v>
      </c>
      <c r="E37" s="142"/>
      <c r="F37" s="142"/>
      <c r="G37" s="144">
        <f>SUM(G29:G36)</f>
        <v>32765.089799999998</v>
      </c>
      <c r="H37" s="100"/>
      <c r="I37" s="89"/>
      <c r="J37" s="89"/>
    </row>
    <row r="38" spans="1:10" x14ac:dyDescent="0.25">
      <c r="A38" s="195" t="s">
        <v>124</v>
      </c>
      <c r="B38" s="196"/>
      <c r="C38" s="196"/>
      <c r="D38" s="196"/>
      <c r="E38" s="196"/>
      <c r="F38" s="196"/>
      <c r="G38" s="196"/>
      <c r="H38" s="197"/>
      <c r="I38" s="89"/>
      <c r="J38" s="89"/>
    </row>
    <row r="39" spans="1:10" x14ac:dyDescent="0.25">
      <c r="A39" s="193" t="s">
        <v>125</v>
      </c>
      <c r="B39" s="198"/>
      <c r="C39" s="198"/>
      <c r="D39" s="198"/>
      <c r="E39" s="198"/>
      <c r="F39" s="198"/>
      <c r="G39" s="198"/>
      <c r="H39" s="194"/>
      <c r="I39" s="89"/>
      <c r="J39" s="89"/>
    </row>
    <row r="40" spans="1:10" x14ac:dyDescent="0.25">
      <c r="A40" s="154">
        <v>5</v>
      </c>
      <c r="B40" s="208" t="s">
        <v>31</v>
      </c>
      <c r="C40" s="199" t="s">
        <v>85</v>
      </c>
      <c r="D40" s="199">
        <v>2015</v>
      </c>
      <c r="E40" s="154">
        <v>2022</v>
      </c>
      <c r="F40" s="101">
        <v>2015</v>
      </c>
      <c r="G40" s="31">
        <v>0</v>
      </c>
      <c r="H40" s="205" t="s">
        <v>137</v>
      </c>
      <c r="I40" s="89"/>
      <c r="J40" s="89"/>
    </row>
    <row r="41" spans="1:10" x14ac:dyDescent="0.25">
      <c r="A41" s="170"/>
      <c r="B41" s="209"/>
      <c r="C41" s="199"/>
      <c r="D41" s="199"/>
      <c r="E41" s="170"/>
      <c r="F41" s="101">
        <v>2016</v>
      </c>
      <c r="G41" s="31">
        <v>612.97</v>
      </c>
      <c r="H41" s="206"/>
      <c r="I41" s="89"/>
      <c r="J41" s="89"/>
    </row>
    <row r="42" spans="1:10" x14ac:dyDescent="0.25">
      <c r="A42" s="170"/>
      <c r="B42" s="209"/>
      <c r="C42" s="199"/>
      <c r="D42" s="199"/>
      <c r="E42" s="170"/>
      <c r="F42" s="101">
        <v>2017</v>
      </c>
      <c r="G42" s="31">
        <v>1188.432</v>
      </c>
      <c r="H42" s="206"/>
      <c r="I42" s="89"/>
      <c r="J42" s="89"/>
    </row>
    <row r="43" spans="1:10" x14ac:dyDescent="0.25">
      <c r="A43" s="170"/>
      <c r="B43" s="209"/>
      <c r="C43" s="199"/>
      <c r="D43" s="199"/>
      <c r="E43" s="170"/>
      <c r="F43" s="101">
        <v>2018</v>
      </c>
      <c r="G43" s="31">
        <v>0</v>
      </c>
      <c r="H43" s="206"/>
      <c r="I43" s="89"/>
      <c r="J43" s="89"/>
    </row>
    <row r="44" spans="1:10" x14ac:dyDescent="0.25">
      <c r="A44" s="170"/>
      <c r="B44" s="209"/>
      <c r="C44" s="199"/>
      <c r="D44" s="199"/>
      <c r="E44" s="170"/>
      <c r="F44" s="101">
        <v>2019</v>
      </c>
      <c r="G44" s="31">
        <v>0</v>
      </c>
      <c r="H44" s="206"/>
      <c r="I44" s="89"/>
      <c r="J44" s="89"/>
    </row>
    <row r="45" spans="1:10" x14ac:dyDescent="0.25">
      <c r="A45" s="170"/>
      <c r="B45" s="209"/>
      <c r="C45" s="199"/>
      <c r="D45" s="199"/>
      <c r="E45" s="170"/>
      <c r="F45" s="101">
        <v>2020</v>
      </c>
      <c r="G45" s="31">
        <v>0</v>
      </c>
      <c r="H45" s="206"/>
      <c r="I45" s="89"/>
      <c r="J45" s="89"/>
    </row>
    <row r="46" spans="1:10" x14ac:dyDescent="0.25">
      <c r="A46" s="170"/>
      <c r="B46" s="209"/>
      <c r="C46" s="199"/>
      <c r="D46" s="199"/>
      <c r="E46" s="155"/>
      <c r="F46" s="102">
        <v>2021</v>
      </c>
      <c r="G46" s="31">
        <v>0</v>
      </c>
      <c r="H46" s="206"/>
      <c r="I46" s="89"/>
      <c r="J46" s="89"/>
    </row>
    <row r="47" spans="1:10" x14ac:dyDescent="0.25">
      <c r="A47" s="170"/>
      <c r="B47" s="209"/>
      <c r="C47" s="199"/>
      <c r="D47" s="93"/>
      <c r="E47" s="97"/>
      <c r="F47" s="103">
        <v>2022</v>
      </c>
      <c r="G47" s="31">
        <v>0</v>
      </c>
      <c r="H47" s="206"/>
      <c r="I47" s="89"/>
      <c r="J47" s="89"/>
    </row>
    <row r="48" spans="1:10" x14ac:dyDescent="0.25">
      <c r="A48" s="155"/>
      <c r="B48" s="210"/>
      <c r="C48" s="199"/>
      <c r="D48" s="142" t="s">
        <v>120</v>
      </c>
      <c r="E48" s="142"/>
      <c r="F48" s="142"/>
      <c r="G48" s="146">
        <f>SUM(G40:G47)</f>
        <v>1801.402</v>
      </c>
      <c r="H48" s="207"/>
      <c r="I48" s="89"/>
      <c r="J48" s="89"/>
    </row>
    <row r="49" spans="1:10" x14ac:dyDescent="0.25">
      <c r="A49" s="195" t="s">
        <v>126</v>
      </c>
      <c r="B49" s="196"/>
      <c r="C49" s="196"/>
      <c r="D49" s="196"/>
      <c r="E49" s="196"/>
      <c r="F49" s="196"/>
      <c r="G49" s="196"/>
      <c r="H49" s="197"/>
      <c r="I49" s="89"/>
      <c r="J49" s="89"/>
    </row>
    <row r="50" spans="1:10" x14ac:dyDescent="0.25">
      <c r="A50" s="211" t="s">
        <v>127</v>
      </c>
      <c r="B50" s="212"/>
      <c r="C50" s="212"/>
      <c r="D50" s="212"/>
      <c r="E50" s="212"/>
      <c r="F50" s="212"/>
      <c r="G50" s="213"/>
      <c r="H50" s="214"/>
      <c r="I50" s="89"/>
      <c r="J50" s="89"/>
    </row>
    <row r="51" spans="1:10" x14ac:dyDescent="0.25">
      <c r="A51" s="215"/>
      <c r="B51" s="171" t="s">
        <v>87</v>
      </c>
      <c r="C51" s="154" t="s">
        <v>85</v>
      </c>
      <c r="D51" s="199">
        <v>2015</v>
      </c>
      <c r="E51" s="199">
        <v>2021</v>
      </c>
      <c r="F51" s="101">
        <v>2015</v>
      </c>
      <c r="G51" s="31">
        <v>640</v>
      </c>
      <c r="H51" s="216" t="s">
        <v>138</v>
      </c>
      <c r="I51" s="89"/>
      <c r="J51" s="89"/>
    </row>
    <row r="52" spans="1:10" x14ac:dyDescent="0.25">
      <c r="A52" s="215"/>
      <c r="B52" s="171"/>
      <c r="C52" s="170"/>
      <c r="D52" s="199"/>
      <c r="E52" s="199"/>
      <c r="F52" s="101">
        <v>2016</v>
      </c>
      <c r="G52" s="31">
        <v>1366.6</v>
      </c>
      <c r="H52" s="217"/>
      <c r="I52" s="89"/>
      <c r="J52" s="89"/>
    </row>
    <row r="53" spans="1:10" x14ac:dyDescent="0.25">
      <c r="A53" s="215"/>
      <c r="B53" s="171"/>
      <c r="C53" s="170"/>
      <c r="D53" s="199"/>
      <c r="E53" s="199"/>
      <c r="F53" s="101">
        <v>2017</v>
      </c>
      <c r="G53" s="31">
        <v>2500</v>
      </c>
      <c r="H53" s="217"/>
      <c r="I53" s="89"/>
      <c r="J53" s="89"/>
    </row>
    <row r="54" spans="1:10" x14ac:dyDescent="0.25">
      <c r="A54" s="215"/>
      <c r="B54" s="171"/>
      <c r="C54" s="170"/>
      <c r="D54" s="199"/>
      <c r="E54" s="199"/>
      <c r="F54" s="101">
        <v>2018</v>
      </c>
      <c r="G54" s="148">
        <v>645.26734999999996</v>
      </c>
      <c r="H54" s="217"/>
      <c r="I54" s="89"/>
      <c r="J54" s="89"/>
    </row>
    <row r="55" spans="1:10" x14ac:dyDescent="0.25">
      <c r="A55" s="215"/>
      <c r="B55" s="171"/>
      <c r="C55" s="170"/>
      <c r="D55" s="199"/>
      <c r="E55" s="199"/>
      <c r="F55" s="101">
        <v>2019</v>
      </c>
      <c r="G55" s="31">
        <v>366.6</v>
      </c>
      <c r="H55" s="217"/>
      <c r="I55" s="89"/>
      <c r="J55" s="89"/>
    </row>
    <row r="56" spans="1:10" x14ac:dyDescent="0.25">
      <c r="A56" s="215"/>
      <c r="B56" s="171"/>
      <c r="C56" s="170"/>
      <c r="D56" s="199"/>
      <c r="E56" s="199"/>
      <c r="F56" s="101">
        <v>2020</v>
      </c>
      <c r="G56" s="31">
        <v>9000</v>
      </c>
      <c r="H56" s="217"/>
      <c r="I56" s="89"/>
      <c r="J56" s="89"/>
    </row>
    <row r="57" spans="1:10" x14ac:dyDescent="0.25">
      <c r="A57" s="215"/>
      <c r="B57" s="171"/>
      <c r="C57" s="170"/>
      <c r="D57" s="199"/>
      <c r="E57" s="199"/>
      <c r="F57" s="102">
        <v>2021</v>
      </c>
      <c r="G57" s="31">
        <v>5000</v>
      </c>
      <c r="H57" s="217"/>
      <c r="I57" s="89"/>
      <c r="J57" s="89"/>
    </row>
    <row r="58" spans="1:10" x14ac:dyDescent="0.25">
      <c r="A58" s="104"/>
      <c r="B58" s="42"/>
      <c r="C58" s="57"/>
      <c r="D58" s="93"/>
      <c r="E58" s="93"/>
      <c r="F58" s="103">
        <v>2022</v>
      </c>
      <c r="G58" s="31">
        <v>0</v>
      </c>
      <c r="H58" s="217"/>
      <c r="I58" s="89"/>
      <c r="J58" s="89"/>
    </row>
    <row r="59" spans="1:10" x14ac:dyDescent="0.25">
      <c r="A59" s="105"/>
      <c r="B59" s="48"/>
      <c r="C59" s="99"/>
      <c r="D59" s="142" t="s">
        <v>120</v>
      </c>
      <c r="E59" s="142"/>
      <c r="F59" s="142"/>
      <c r="G59" s="147">
        <f>SUM(G51:G58)</f>
        <v>19518.467349999999</v>
      </c>
      <c r="H59" s="184"/>
      <c r="I59" s="89"/>
      <c r="J59" s="89"/>
    </row>
    <row r="60" spans="1:10" x14ac:dyDescent="0.25">
      <c r="A60" s="195" t="s">
        <v>128</v>
      </c>
      <c r="B60" s="196"/>
      <c r="C60" s="196"/>
      <c r="D60" s="196"/>
      <c r="E60" s="196"/>
      <c r="F60" s="196"/>
      <c r="G60" s="196"/>
      <c r="H60" s="197"/>
      <c r="I60" s="89"/>
      <c r="J60" s="89"/>
    </row>
    <row r="61" spans="1:10" x14ac:dyDescent="0.25">
      <c r="A61" s="218" t="s">
        <v>129</v>
      </c>
      <c r="B61" s="219"/>
      <c r="C61" s="219"/>
      <c r="D61" s="219"/>
      <c r="E61" s="219"/>
      <c r="F61" s="219"/>
      <c r="G61" s="219"/>
      <c r="H61" s="220"/>
      <c r="I61" s="89"/>
    </row>
    <row r="62" spans="1:10" x14ac:dyDescent="0.25">
      <c r="A62" s="199" t="s">
        <v>49</v>
      </c>
      <c r="B62" s="189" t="s">
        <v>50</v>
      </c>
      <c r="C62" s="154" t="s">
        <v>85</v>
      </c>
      <c r="D62" s="199">
        <v>2015</v>
      </c>
      <c r="E62" s="199">
        <v>2022</v>
      </c>
      <c r="F62" s="92">
        <v>2015</v>
      </c>
      <c r="G62" s="106">
        <v>1402</v>
      </c>
      <c r="H62" s="216" t="s">
        <v>140</v>
      </c>
      <c r="I62" s="89"/>
    </row>
    <row r="63" spans="1:10" x14ac:dyDescent="0.25">
      <c r="A63" s="199"/>
      <c r="B63" s="189"/>
      <c r="C63" s="170"/>
      <c r="D63" s="199"/>
      <c r="E63" s="199"/>
      <c r="F63" s="92">
        <v>2016</v>
      </c>
      <c r="G63" s="106">
        <v>1311.3</v>
      </c>
      <c r="H63" s="217"/>
      <c r="I63" s="89"/>
    </row>
    <row r="64" spans="1:10" x14ac:dyDescent="0.25">
      <c r="A64" s="199"/>
      <c r="B64" s="189"/>
      <c r="C64" s="170"/>
      <c r="D64" s="199"/>
      <c r="E64" s="199"/>
      <c r="F64" s="92">
        <v>2017</v>
      </c>
      <c r="G64" s="106">
        <v>1800</v>
      </c>
      <c r="H64" s="217"/>
      <c r="I64" s="89"/>
    </row>
    <row r="65" spans="1:10" x14ac:dyDescent="0.25">
      <c r="A65" s="199"/>
      <c r="B65" s="189"/>
      <c r="C65" s="170"/>
      <c r="D65" s="199"/>
      <c r="E65" s="199"/>
      <c r="F65" s="92">
        <v>2018</v>
      </c>
      <c r="G65" s="31">
        <v>1571.36805</v>
      </c>
      <c r="H65" s="217"/>
      <c r="I65" s="89"/>
    </row>
    <row r="66" spans="1:10" x14ac:dyDescent="0.25">
      <c r="A66" s="199"/>
      <c r="B66" s="189"/>
      <c r="C66" s="170"/>
      <c r="D66" s="199"/>
      <c r="E66" s="199"/>
      <c r="F66" s="92">
        <v>2019</v>
      </c>
      <c r="G66" s="31">
        <v>1521.42</v>
      </c>
      <c r="H66" s="217"/>
      <c r="I66" s="89"/>
      <c r="J66" s="89"/>
    </row>
    <row r="67" spans="1:10" x14ac:dyDescent="0.25">
      <c r="A67" s="199"/>
      <c r="B67" s="189"/>
      <c r="C67" s="170"/>
      <c r="D67" s="199"/>
      <c r="E67" s="199"/>
      <c r="F67" s="92">
        <v>2020</v>
      </c>
      <c r="G67" s="31">
        <v>2320</v>
      </c>
      <c r="H67" s="217"/>
      <c r="I67" s="89"/>
      <c r="J67" s="89"/>
    </row>
    <row r="68" spans="1:10" x14ac:dyDescent="0.25">
      <c r="A68" s="199"/>
      <c r="B68" s="189"/>
      <c r="C68" s="170"/>
      <c r="D68" s="199"/>
      <c r="E68" s="199"/>
      <c r="F68" s="92">
        <v>2021</v>
      </c>
      <c r="G68" s="31">
        <v>2350</v>
      </c>
      <c r="H68" s="217"/>
      <c r="I68" s="89"/>
      <c r="J68" s="89"/>
    </row>
    <row r="69" spans="1:10" x14ac:dyDescent="0.25">
      <c r="A69" s="199"/>
      <c r="B69" s="189"/>
      <c r="C69" s="170"/>
      <c r="D69" s="199"/>
      <c r="E69" s="199"/>
      <c r="F69" s="93">
        <v>2022</v>
      </c>
      <c r="G69" s="31">
        <v>2350</v>
      </c>
      <c r="H69" s="217"/>
      <c r="I69" s="89"/>
      <c r="J69" s="89"/>
    </row>
    <row r="70" spans="1:10" x14ac:dyDescent="0.25">
      <c r="A70" s="134"/>
      <c r="B70" s="135"/>
      <c r="C70" s="138"/>
      <c r="D70" s="140"/>
      <c r="E70" s="140" t="s">
        <v>120</v>
      </c>
      <c r="F70" s="140"/>
      <c r="G70" s="31">
        <f>SUM(G62:G69)</f>
        <v>14626.08805</v>
      </c>
      <c r="H70" s="217"/>
      <c r="I70" s="89"/>
      <c r="J70" s="89"/>
    </row>
    <row r="71" spans="1:10" x14ac:dyDescent="0.25">
      <c r="A71" s="154" t="s">
        <v>130</v>
      </c>
      <c r="B71" s="154" t="s">
        <v>55</v>
      </c>
      <c r="C71" s="154" t="s">
        <v>85</v>
      </c>
      <c r="D71" s="199">
        <v>2015</v>
      </c>
      <c r="E71" s="199">
        <v>2022</v>
      </c>
      <c r="F71" s="92">
        <v>2015</v>
      </c>
      <c r="G71" s="31">
        <v>1444.3</v>
      </c>
      <c r="H71" s="217"/>
      <c r="I71" s="89"/>
      <c r="J71" s="89"/>
    </row>
    <row r="72" spans="1:10" x14ac:dyDescent="0.25">
      <c r="A72" s="170"/>
      <c r="B72" s="170"/>
      <c r="C72" s="170"/>
      <c r="D72" s="199"/>
      <c r="E72" s="199"/>
      <c r="F72" s="92">
        <v>2016</v>
      </c>
      <c r="G72" s="31">
        <v>1332</v>
      </c>
      <c r="H72" s="217"/>
      <c r="I72" s="89"/>
      <c r="J72" s="89"/>
    </row>
    <row r="73" spans="1:10" x14ac:dyDescent="0.25">
      <c r="A73" s="170"/>
      <c r="B73" s="170"/>
      <c r="C73" s="170"/>
      <c r="D73" s="199"/>
      <c r="E73" s="199"/>
      <c r="F73" s="92">
        <v>2017</v>
      </c>
      <c r="G73" s="31">
        <v>1342.3</v>
      </c>
      <c r="H73" s="217"/>
      <c r="I73" s="89"/>
      <c r="J73" s="89"/>
    </row>
    <row r="74" spans="1:10" x14ac:dyDescent="0.25">
      <c r="A74" s="170"/>
      <c r="B74" s="170"/>
      <c r="C74" s="170"/>
      <c r="D74" s="199"/>
      <c r="E74" s="199"/>
      <c r="F74" s="92">
        <v>2018</v>
      </c>
      <c r="G74" s="31">
        <v>1741.0428999999999</v>
      </c>
      <c r="H74" s="217"/>
      <c r="I74" s="89"/>
      <c r="J74" s="89"/>
    </row>
    <row r="75" spans="1:10" x14ac:dyDescent="0.25">
      <c r="A75" s="170"/>
      <c r="B75" s="170"/>
      <c r="C75" s="170"/>
      <c r="D75" s="199"/>
      <c r="E75" s="199"/>
      <c r="F75" s="92">
        <v>2019</v>
      </c>
      <c r="G75" s="31">
        <v>1986.32</v>
      </c>
      <c r="H75" s="217"/>
      <c r="I75" s="89"/>
      <c r="J75" s="89"/>
    </row>
    <row r="76" spans="1:10" x14ac:dyDescent="0.25">
      <c r="A76" s="170"/>
      <c r="B76" s="170"/>
      <c r="C76" s="170"/>
      <c r="D76" s="199"/>
      <c r="E76" s="199"/>
      <c r="F76" s="92">
        <v>2020</v>
      </c>
      <c r="G76" s="31">
        <v>1835.3</v>
      </c>
      <c r="H76" s="217"/>
      <c r="I76" s="89"/>
      <c r="J76" s="89"/>
    </row>
    <row r="77" spans="1:10" x14ac:dyDescent="0.25">
      <c r="A77" s="170"/>
      <c r="B77" s="170"/>
      <c r="C77" s="170"/>
      <c r="D77" s="199"/>
      <c r="E77" s="199"/>
      <c r="F77" s="92">
        <v>2021</v>
      </c>
      <c r="G77" s="31">
        <v>1777.4</v>
      </c>
      <c r="H77" s="217"/>
      <c r="I77" s="89"/>
      <c r="J77" s="89"/>
    </row>
    <row r="78" spans="1:10" x14ac:dyDescent="0.25">
      <c r="A78" s="155"/>
      <c r="B78" s="155"/>
      <c r="C78" s="170"/>
      <c r="D78" s="199"/>
      <c r="E78" s="199"/>
      <c r="F78" s="93">
        <v>2022</v>
      </c>
      <c r="G78" s="31">
        <v>1777.3</v>
      </c>
      <c r="H78" s="217"/>
      <c r="I78" s="89"/>
      <c r="J78" s="89"/>
    </row>
    <row r="79" spans="1:10" x14ac:dyDescent="0.25">
      <c r="A79" s="138"/>
      <c r="B79" s="138"/>
      <c r="C79" s="138"/>
      <c r="D79" s="140"/>
      <c r="E79" s="140" t="s">
        <v>120</v>
      </c>
      <c r="F79" s="140"/>
      <c r="G79" s="31">
        <f>SUM(G71:G78)</f>
        <v>13235.962899999999</v>
      </c>
      <c r="H79" s="217"/>
      <c r="I79" s="89"/>
      <c r="J79" s="89"/>
    </row>
    <row r="80" spans="1:10" x14ac:dyDescent="0.25">
      <c r="A80" s="154" t="s">
        <v>131</v>
      </c>
      <c r="B80" s="164" t="s">
        <v>56</v>
      </c>
      <c r="C80" s="154" t="s">
        <v>85</v>
      </c>
      <c r="D80" s="199">
        <v>2015</v>
      </c>
      <c r="E80" s="199">
        <v>2022</v>
      </c>
      <c r="F80" s="92">
        <v>2015</v>
      </c>
      <c r="G80" s="31">
        <v>2053.3200000000002</v>
      </c>
      <c r="H80" s="217"/>
      <c r="I80" s="89"/>
      <c r="J80" s="89"/>
    </row>
    <row r="81" spans="1:10" x14ac:dyDescent="0.25">
      <c r="A81" s="170"/>
      <c r="B81" s="165"/>
      <c r="C81" s="170"/>
      <c r="D81" s="199"/>
      <c r="E81" s="199"/>
      <c r="F81" s="92">
        <v>2016</v>
      </c>
      <c r="G81" s="31">
        <v>720.8</v>
      </c>
      <c r="H81" s="217"/>
      <c r="I81" s="89"/>
      <c r="J81" s="89"/>
    </row>
    <row r="82" spans="1:10" x14ac:dyDescent="0.25">
      <c r="A82" s="170"/>
      <c r="B82" s="165"/>
      <c r="C82" s="170"/>
      <c r="D82" s="199"/>
      <c r="E82" s="199"/>
      <c r="F82" s="92">
        <v>2017</v>
      </c>
      <c r="G82" s="31">
        <v>756</v>
      </c>
      <c r="H82" s="217"/>
      <c r="I82" s="89"/>
      <c r="J82" s="89"/>
    </row>
    <row r="83" spans="1:10" x14ac:dyDescent="0.25">
      <c r="A83" s="170"/>
      <c r="B83" s="165"/>
      <c r="C83" s="170"/>
      <c r="D83" s="199"/>
      <c r="E83" s="199"/>
      <c r="F83" s="92">
        <v>2018</v>
      </c>
      <c r="G83" s="31">
        <v>217.87398999999999</v>
      </c>
      <c r="H83" s="217"/>
      <c r="I83" s="89"/>
      <c r="J83" s="89"/>
    </row>
    <row r="84" spans="1:10" x14ac:dyDescent="0.25">
      <c r="A84" s="170"/>
      <c r="B84" s="165"/>
      <c r="C84" s="170"/>
      <c r="D84" s="199"/>
      <c r="E84" s="199"/>
      <c r="F84" s="92">
        <v>2019</v>
      </c>
      <c r="G84" s="31">
        <v>0</v>
      </c>
      <c r="H84" s="217"/>
      <c r="I84" s="89"/>
      <c r="J84" s="89"/>
    </row>
    <row r="85" spans="1:10" x14ac:dyDescent="0.25">
      <c r="A85" s="170"/>
      <c r="B85" s="165"/>
      <c r="C85" s="170"/>
      <c r="D85" s="199"/>
      <c r="E85" s="199"/>
      <c r="F85" s="92">
        <v>2020</v>
      </c>
      <c r="G85" s="31">
        <v>0</v>
      </c>
      <c r="H85" s="217"/>
      <c r="I85" s="89"/>
      <c r="J85" s="89"/>
    </row>
    <row r="86" spans="1:10" x14ac:dyDescent="0.25">
      <c r="A86" s="170"/>
      <c r="B86" s="165"/>
      <c r="C86" s="170"/>
      <c r="D86" s="199"/>
      <c r="E86" s="199"/>
      <c r="F86" s="92">
        <v>2021</v>
      </c>
      <c r="G86" s="31">
        <v>0</v>
      </c>
      <c r="H86" s="217"/>
      <c r="I86" s="89"/>
      <c r="J86" s="89"/>
    </row>
    <row r="87" spans="1:10" x14ac:dyDescent="0.25">
      <c r="A87" s="155"/>
      <c r="B87" s="166"/>
      <c r="C87" s="170"/>
      <c r="D87" s="199"/>
      <c r="E87" s="199"/>
      <c r="F87" s="93">
        <v>2022</v>
      </c>
      <c r="G87" s="31">
        <v>0</v>
      </c>
      <c r="H87" s="217"/>
      <c r="I87" s="89"/>
      <c r="J87" s="89"/>
    </row>
    <row r="88" spans="1:10" x14ac:dyDescent="0.25">
      <c r="A88" s="138"/>
      <c r="B88" s="136"/>
      <c r="C88" s="138"/>
      <c r="D88" s="140"/>
      <c r="E88" s="140" t="s">
        <v>120</v>
      </c>
      <c r="F88" s="140"/>
      <c r="G88" s="31">
        <f>SUM(G80:G87)</f>
        <v>3747.9939899999999</v>
      </c>
      <c r="H88" s="217"/>
      <c r="I88" s="89"/>
      <c r="J88" s="89"/>
    </row>
    <row r="89" spans="1:10" x14ac:dyDescent="0.25">
      <c r="A89" s="221" t="s">
        <v>132</v>
      </c>
      <c r="B89" s="154" t="s">
        <v>57</v>
      </c>
      <c r="C89" s="154" t="s">
        <v>85</v>
      </c>
      <c r="D89" s="199">
        <v>2015</v>
      </c>
      <c r="E89" s="199">
        <v>2022</v>
      </c>
      <c r="F89" s="92">
        <v>2015</v>
      </c>
      <c r="G89" s="31">
        <v>1670.6</v>
      </c>
      <c r="H89" s="217"/>
      <c r="I89" s="89"/>
      <c r="J89" s="89"/>
    </row>
    <row r="90" spans="1:10" x14ac:dyDescent="0.25">
      <c r="A90" s="222"/>
      <c r="B90" s="170"/>
      <c r="C90" s="170"/>
      <c r="D90" s="199"/>
      <c r="E90" s="199"/>
      <c r="F90" s="92">
        <v>2016</v>
      </c>
      <c r="G90" s="31">
        <v>1939.8</v>
      </c>
      <c r="H90" s="217"/>
      <c r="I90" s="89"/>
      <c r="J90" s="89"/>
    </row>
    <row r="91" spans="1:10" x14ac:dyDescent="0.25">
      <c r="A91" s="222"/>
      <c r="B91" s="170"/>
      <c r="C91" s="170"/>
      <c r="D91" s="199"/>
      <c r="E91" s="199"/>
      <c r="F91" s="92">
        <v>2017</v>
      </c>
      <c r="G91" s="31">
        <v>2645</v>
      </c>
      <c r="H91" s="217"/>
      <c r="I91" s="89"/>
      <c r="J91" s="89"/>
    </row>
    <row r="92" spans="1:10" x14ac:dyDescent="0.25">
      <c r="A92" s="222"/>
      <c r="B92" s="170"/>
      <c r="C92" s="170"/>
      <c r="D92" s="199"/>
      <c r="E92" s="199"/>
      <c r="F92" s="92">
        <v>2018</v>
      </c>
      <c r="G92" s="31">
        <v>3218.5212999999999</v>
      </c>
      <c r="H92" s="217"/>
      <c r="I92" s="89"/>
      <c r="J92" s="89"/>
    </row>
    <row r="93" spans="1:10" x14ac:dyDescent="0.25">
      <c r="A93" s="222"/>
      <c r="B93" s="170"/>
      <c r="C93" s="170"/>
      <c r="D93" s="199"/>
      <c r="E93" s="199"/>
      <c r="F93" s="92">
        <v>2019</v>
      </c>
      <c r="G93" s="31">
        <v>2909.92</v>
      </c>
      <c r="H93" s="217"/>
      <c r="I93" s="89"/>
      <c r="J93" s="89"/>
    </row>
    <row r="94" spans="1:10" x14ac:dyDescent="0.25">
      <c r="A94" s="222"/>
      <c r="B94" s="170"/>
      <c r="C94" s="170"/>
      <c r="D94" s="199"/>
      <c r="E94" s="199"/>
      <c r="F94" s="92">
        <v>2020</v>
      </c>
      <c r="G94" s="31">
        <v>2944.2</v>
      </c>
      <c r="H94" s="217"/>
      <c r="I94" s="89"/>
      <c r="J94" s="89"/>
    </row>
    <row r="95" spans="1:10" x14ac:dyDescent="0.25">
      <c r="A95" s="222"/>
      <c r="B95" s="170"/>
      <c r="C95" s="170"/>
      <c r="D95" s="154"/>
      <c r="E95" s="154"/>
      <c r="F95" s="107">
        <v>2021</v>
      </c>
      <c r="G95" s="108">
        <v>3862</v>
      </c>
      <c r="H95" s="217"/>
      <c r="I95" s="89"/>
      <c r="J95" s="89"/>
    </row>
    <row r="96" spans="1:10" x14ac:dyDescent="0.25">
      <c r="A96" s="223"/>
      <c r="B96" s="155"/>
      <c r="C96" s="170"/>
      <c r="D96" s="154"/>
      <c r="E96" s="154"/>
      <c r="F96" s="107">
        <v>2022</v>
      </c>
      <c r="G96" s="108">
        <v>3862.1</v>
      </c>
      <c r="H96" s="217"/>
      <c r="I96" s="89"/>
      <c r="J96" s="89"/>
    </row>
    <row r="97" spans="1:10" x14ac:dyDescent="0.25">
      <c r="A97" s="139"/>
      <c r="B97" s="138"/>
      <c r="C97" s="138"/>
      <c r="D97" s="134"/>
      <c r="E97" s="134" t="s">
        <v>120</v>
      </c>
      <c r="F97" s="134"/>
      <c r="G97" s="108">
        <f>SUM(G89:G96)</f>
        <v>23052.141299999999</v>
      </c>
      <c r="H97" s="217"/>
      <c r="I97" s="89"/>
      <c r="J97" s="89"/>
    </row>
    <row r="98" spans="1:10" x14ac:dyDescent="0.25">
      <c r="A98" s="154" t="s">
        <v>133</v>
      </c>
      <c r="B98" s="164" t="s">
        <v>104</v>
      </c>
      <c r="C98" s="154" t="s">
        <v>85</v>
      </c>
      <c r="D98" s="199">
        <v>2015</v>
      </c>
      <c r="E98" s="199">
        <v>2022</v>
      </c>
      <c r="F98" s="92">
        <v>2015</v>
      </c>
      <c r="G98" s="92">
        <v>0</v>
      </c>
      <c r="H98" s="217"/>
      <c r="I98" s="89"/>
      <c r="J98" s="89"/>
    </row>
    <row r="99" spans="1:10" x14ac:dyDescent="0.25">
      <c r="A99" s="170"/>
      <c r="B99" s="165"/>
      <c r="C99" s="170"/>
      <c r="D99" s="199"/>
      <c r="E99" s="199"/>
      <c r="F99" s="92">
        <v>2016</v>
      </c>
      <c r="G99" s="31">
        <v>0</v>
      </c>
      <c r="H99" s="217"/>
      <c r="I99" s="89"/>
      <c r="J99" s="89"/>
    </row>
    <row r="100" spans="1:10" x14ac:dyDescent="0.25">
      <c r="A100" s="170"/>
      <c r="B100" s="165"/>
      <c r="C100" s="170"/>
      <c r="D100" s="199"/>
      <c r="E100" s="199"/>
      <c r="F100" s="92">
        <v>2017</v>
      </c>
      <c r="G100" s="31">
        <v>0</v>
      </c>
      <c r="H100" s="217"/>
      <c r="I100" s="89"/>
      <c r="J100" s="89"/>
    </row>
    <row r="101" spans="1:10" x14ac:dyDescent="0.25">
      <c r="A101" s="170"/>
      <c r="B101" s="165"/>
      <c r="C101" s="170"/>
      <c r="D101" s="199"/>
      <c r="E101" s="199"/>
      <c r="F101" s="92">
        <v>2018</v>
      </c>
      <c r="G101" s="31">
        <v>0</v>
      </c>
      <c r="H101" s="217"/>
      <c r="I101" s="89"/>
      <c r="J101" s="89"/>
    </row>
    <row r="102" spans="1:10" x14ac:dyDescent="0.25">
      <c r="A102" s="170"/>
      <c r="B102" s="165"/>
      <c r="C102" s="170"/>
      <c r="D102" s="199"/>
      <c r="E102" s="199"/>
      <c r="F102" s="92">
        <v>2019</v>
      </c>
      <c r="G102" s="31">
        <v>0</v>
      </c>
      <c r="H102" s="217"/>
      <c r="I102" s="89"/>
      <c r="J102" s="89"/>
    </row>
    <row r="103" spans="1:10" x14ac:dyDescent="0.25">
      <c r="A103" s="170"/>
      <c r="B103" s="165"/>
      <c r="C103" s="170"/>
      <c r="D103" s="199"/>
      <c r="E103" s="199"/>
      <c r="F103" s="92">
        <v>2020</v>
      </c>
      <c r="G103" s="31">
        <v>0</v>
      </c>
      <c r="H103" s="217"/>
      <c r="I103" s="89"/>
      <c r="J103" s="89"/>
    </row>
    <row r="104" spans="1:10" x14ac:dyDescent="0.25">
      <c r="A104" s="170"/>
      <c r="B104" s="165"/>
      <c r="C104" s="170"/>
      <c r="D104" s="154"/>
      <c r="E104" s="154"/>
      <c r="F104" s="107">
        <v>2021</v>
      </c>
      <c r="G104" s="31">
        <v>0</v>
      </c>
      <c r="H104" s="217"/>
      <c r="I104" s="89"/>
      <c r="J104" s="89"/>
    </row>
    <row r="105" spans="1:10" x14ac:dyDescent="0.25">
      <c r="A105" s="155"/>
      <c r="B105" s="166"/>
      <c r="C105" s="170"/>
      <c r="D105" s="154"/>
      <c r="E105" s="154"/>
      <c r="F105" s="107">
        <v>2022</v>
      </c>
      <c r="G105" s="31">
        <v>0</v>
      </c>
      <c r="H105" s="217"/>
      <c r="I105" s="89"/>
      <c r="J105" s="89"/>
    </row>
    <row r="106" spans="1:10" x14ac:dyDescent="0.25">
      <c r="A106" s="138"/>
      <c r="B106" s="136"/>
      <c r="C106" s="138"/>
      <c r="D106" s="134"/>
      <c r="E106" s="134" t="s">
        <v>120</v>
      </c>
      <c r="F106" s="134"/>
      <c r="G106" s="31">
        <v>0</v>
      </c>
      <c r="H106" s="217"/>
      <c r="I106" s="89"/>
      <c r="J106" s="89"/>
    </row>
    <row r="107" spans="1:10" x14ac:dyDescent="0.25">
      <c r="A107" s="99"/>
      <c r="B107" s="109"/>
      <c r="C107" s="63"/>
      <c r="D107" s="142"/>
      <c r="E107" s="142" t="s">
        <v>121</v>
      </c>
      <c r="F107" s="43"/>
      <c r="G107" s="143">
        <f>SUM(G70,G79,G88,G97,G106)</f>
        <v>54662.186239999995</v>
      </c>
      <c r="H107" s="15"/>
      <c r="I107" s="89"/>
      <c r="J107" s="89"/>
    </row>
    <row r="109" spans="1:10" ht="15.75" x14ac:dyDescent="0.25">
      <c r="E109" s="225" t="s">
        <v>142</v>
      </c>
      <c r="G109" s="149">
        <v>113269.75999999999</v>
      </c>
    </row>
  </sheetData>
  <mergeCells count="74">
    <mergeCell ref="D80:D87"/>
    <mergeCell ref="E80:E87"/>
    <mergeCell ref="A98:A105"/>
    <mergeCell ref="B98:B105"/>
    <mergeCell ref="C98:C105"/>
    <mergeCell ref="D98:D105"/>
    <mergeCell ref="E98:E105"/>
    <mergeCell ref="A89:A96"/>
    <mergeCell ref="B89:B96"/>
    <mergeCell ref="C89:C96"/>
    <mergeCell ref="D89:D96"/>
    <mergeCell ref="E89:E96"/>
    <mergeCell ref="A60:H60"/>
    <mergeCell ref="A61:H61"/>
    <mergeCell ref="A62:A69"/>
    <mergeCell ref="B62:B69"/>
    <mergeCell ref="C62:C69"/>
    <mergeCell ref="D62:D69"/>
    <mergeCell ref="E62:E69"/>
    <mergeCell ref="H62:H106"/>
    <mergeCell ref="A71:A78"/>
    <mergeCell ref="B71:B78"/>
    <mergeCell ref="C71:C78"/>
    <mergeCell ref="D71:D78"/>
    <mergeCell ref="E71:E78"/>
    <mergeCell ref="A80:A87"/>
    <mergeCell ref="B80:B87"/>
    <mergeCell ref="C80:C87"/>
    <mergeCell ref="A49:H49"/>
    <mergeCell ref="A50:H50"/>
    <mergeCell ref="A51:A57"/>
    <mergeCell ref="B51:B57"/>
    <mergeCell ref="C51:C57"/>
    <mergeCell ref="D51:D57"/>
    <mergeCell ref="E51:E57"/>
    <mergeCell ref="H51:H59"/>
    <mergeCell ref="H40:H48"/>
    <mergeCell ref="A29:A35"/>
    <mergeCell ref="B29:B35"/>
    <mergeCell ref="C29:C37"/>
    <mergeCell ref="D29:D35"/>
    <mergeCell ref="E29:E35"/>
    <mergeCell ref="A40:A48"/>
    <mergeCell ref="B40:B48"/>
    <mergeCell ref="C40:C48"/>
    <mergeCell ref="D40:D46"/>
    <mergeCell ref="E40:E46"/>
    <mergeCell ref="A27:H27"/>
    <mergeCell ref="A28:H28"/>
    <mergeCell ref="H29:H35"/>
    <mergeCell ref="A38:H38"/>
    <mergeCell ref="A39:H39"/>
    <mergeCell ref="A6:H6"/>
    <mergeCell ref="A7:H7"/>
    <mergeCell ref="A8:A16"/>
    <mergeCell ref="B8:B16"/>
    <mergeCell ref="C8:C16"/>
    <mergeCell ref="D8:D15"/>
    <mergeCell ref="E8:E15"/>
    <mergeCell ref="H8:H26"/>
    <mergeCell ref="A17:A23"/>
    <mergeCell ref="B17:B23"/>
    <mergeCell ref="C17:C25"/>
    <mergeCell ref="D17:D23"/>
    <mergeCell ref="E17:E23"/>
    <mergeCell ref="A1:H1"/>
    <mergeCell ref="F2:H2"/>
    <mergeCell ref="A3:H3"/>
    <mergeCell ref="A4:A5"/>
    <mergeCell ref="B4:B5"/>
    <mergeCell ref="C4:C5"/>
    <mergeCell ref="D4:E4"/>
    <mergeCell ref="F4:G4"/>
    <mergeCell ref="H4:H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1</vt:lpstr>
      <vt:lpstr>Приложение 2</vt:lpstr>
      <vt:lpstr>Приложение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2020-04-28T07:36:49Z</dcterms:modified>
</cp:coreProperties>
</file>